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942" activeTab="3"/>
  </bookViews>
  <sheets>
    <sheet name="SPREMNI LIST - PREDRAČUN" sheetId="1" r:id="rId1"/>
    <sheet name="SPLOŠNO" sheetId="2" r:id="rId2"/>
    <sheet name="REKAPITULACIJA" sheetId="3" r:id="rId3"/>
    <sheet name="Sklop1-PREDDELA-park" sheetId="4" r:id="rId4"/>
    <sheet name="Sklop1-ZEMELJSKA DELA-park" sheetId="5" r:id="rId5"/>
    <sheet name="Sklop1-GRADBENA DELA-park" sheetId="6" r:id="rId6"/>
    <sheet name="Sklop1-USTROJ-park" sheetId="7" r:id="rId7"/>
    <sheet name="Sklop1-KOMUNALNA INFRAST-park" sheetId="8" r:id="rId8"/>
    <sheet name="Sklop1-HORTIKULTURNA-park" sheetId="9" r:id="rId9"/>
    <sheet name="Sklop1-RAZNA DELA-park" sheetId="10" r:id="rId10"/>
    <sheet name="Sklop1-URB. OPREMA,igrala-park" sheetId="11" r:id="rId11"/>
    <sheet name="Sklop2-PUMPTRACK-park" sheetId="12" r:id="rId12"/>
  </sheets>
  <externalReferences>
    <externalReference r:id="rId15"/>
    <externalReference r:id="rId16"/>
  </externalReferences>
  <definedNames>
    <definedName name="DF">'[1]OSNOVA'!$B$39</definedName>
    <definedName name="FRC">'[1]OSNOVA'!$B$37</definedName>
    <definedName name="FRD">'[2]OSNOVA'!$B$36</definedName>
    <definedName name="gg">'[2]OSNOVA'!$B$38</definedName>
    <definedName name="_xlnm.Print_Area" localSheetId="2">'REKAPITULACIJA'!$A$1:$C$37</definedName>
    <definedName name="_xlnm.Print_Area" localSheetId="5">'Sklop1-GRADBENA DELA-park'!$A$1:$F$19</definedName>
    <definedName name="_xlnm.Print_Area" localSheetId="8">'Sklop1-HORTIKULTURNA-park'!$A$1:$F$77</definedName>
    <definedName name="_xlnm.Print_Area" localSheetId="7">'Sklop1-KOMUNALNA INFRAST-park'!$A$1:$F$147</definedName>
    <definedName name="_xlnm.Print_Area" localSheetId="3">'Sklop1-PREDDELA-park'!$A$1:$F$45</definedName>
    <definedName name="_xlnm.Print_Area" localSheetId="9">'Sklop1-RAZNA DELA-park'!$A$1:$F$21</definedName>
    <definedName name="_xlnm.Print_Area" localSheetId="10">'Sklop1-URB. OPREMA,igrala-park'!$A$1:$F$65</definedName>
    <definedName name="_xlnm.Print_Area" localSheetId="6">'Sklop1-USTROJ-park'!$A$1:$F$55</definedName>
    <definedName name="_xlnm.Print_Area" localSheetId="4">'Sklop1-ZEMELJSKA DELA-park'!$A$1:$F$83</definedName>
    <definedName name="_xlnm.Print_Area" localSheetId="1">'SPLOŠNO'!$A$1:$B$41</definedName>
    <definedName name="_xlnm.Print_Area" localSheetId="0">'SPREMNI LIST - PREDRAČUN'!$A$1:$G$51</definedName>
    <definedName name="_xlnm.Print_Titles" localSheetId="5">'Sklop1-GRADBENA DELA-park'!$3:$3</definedName>
    <definedName name="_xlnm.Print_Titles" localSheetId="8">'Sklop1-HORTIKULTURNA-park'!$3:$4</definedName>
    <definedName name="_xlnm.Print_Titles" localSheetId="7">'Sklop1-KOMUNALNA INFRAST-park'!$3:$4</definedName>
    <definedName name="_xlnm.Print_Titles" localSheetId="3">'Sklop1-PREDDELA-park'!$3:$3</definedName>
    <definedName name="_xlnm.Print_Titles" localSheetId="9">'Sklop1-RAZNA DELA-park'!$3:$3</definedName>
    <definedName name="_xlnm.Print_Titles" localSheetId="10">'Sklop1-URB. OPREMA,igrala-park'!$6:$7</definedName>
    <definedName name="_xlnm.Print_Titles" localSheetId="6">'Sklop1-USTROJ-park'!$3:$4</definedName>
    <definedName name="_xlnm.Print_Titles" localSheetId="4">'Sklop1-ZEMELJSKA DELA-park'!$3:$4</definedName>
  </definedNames>
  <calcPr fullCalcOnLoad="1"/>
</workbook>
</file>

<file path=xl/sharedStrings.xml><?xml version="1.0" encoding="utf-8"?>
<sst xmlns="http://schemas.openxmlformats.org/spreadsheetml/2006/main" count="764" uniqueCount="439">
  <si>
    <t>Datum izdelave popisa:</t>
  </si>
  <si>
    <t>opis</t>
  </si>
  <si>
    <t>vrednost</t>
  </si>
  <si>
    <t>Št. projekta:</t>
  </si>
  <si>
    <t>št.post.</t>
  </si>
  <si>
    <t>EM</t>
  </si>
  <si>
    <t>količina</t>
  </si>
  <si>
    <t>cena/EM</t>
  </si>
  <si>
    <t>Investitor:</t>
  </si>
  <si>
    <t>4208 Šenčur</t>
  </si>
  <si>
    <t>Objekt:</t>
  </si>
  <si>
    <t>Projektivno podjetje:</t>
  </si>
  <si>
    <t>Odgovorni projektant:</t>
  </si>
  <si>
    <t>PROTIM RŽIŠNIK PERC d.o.o.</t>
  </si>
  <si>
    <t>kos</t>
  </si>
  <si>
    <t xml:space="preserve">Popis izdelal: </t>
  </si>
  <si>
    <r>
      <t>m</t>
    </r>
    <r>
      <rPr>
        <vertAlign val="superscript"/>
        <sz val="10"/>
        <rFont val="Arial CE"/>
        <family val="0"/>
      </rPr>
      <t>3</t>
    </r>
  </si>
  <si>
    <r>
      <t>m</t>
    </r>
    <r>
      <rPr>
        <vertAlign val="superscript"/>
        <sz val="10"/>
        <rFont val="Arial CE"/>
        <family val="0"/>
      </rPr>
      <t>2</t>
    </r>
  </si>
  <si>
    <r>
      <t>m</t>
    </r>
    <r>
      <rPr>
        <vertAlign val="superscript"/>
        <sz val="10"/>
        <rFont val="Arial CE"/>
        <family val="0"/>
      </rPr>
      <t>1</t>
    </r>
  </si>
  <si>
    <t>kpl</t>
  </si>
  <si>
    <t>opis postavke</t>
  </si>
  <si>
    <t>vrednost (€)</t>
  </si>
  <si>
    <t>I.</t>
  </si>
  <si>
    <t xml:space="preserve">PRIPRAVLJALNA DELA </t>
  </si>
  <si>
    <t>PRIPRAVLJALNA DELA skupaj:</t>
  </si>
  <si>
    <t>II.</t>
  </si>
  <si>
    <t>RUŠITVENA DELA</t>
  </si>
  <si>
    <t>RUŠITVENA DELA skupaj:</t>
  </si>
  <si>
    <t>ZEMELJSKA DELA</t>
  </si>
  <si>
    <t>ZEMELJSKA DELA skupaj:</t>
  </si>
  <si>
    <t>PRIPRAVLJALNA DELA</t>
  </si>
  <si>
    <t>III.</t>
  </si>
  <si>
    <t>METEORNA KANALIZACIJA</t>
  </si>
  <si>
    <t>Zakoličba in zavarovanje projektirane osi kanala.</t>
  </si>
  <si>
    <t>Postavitev in zavarovanje prečnih profilov.</t>
  </si>
  <si>
    <t>Planiranje dna izkopa z natančnostjo ± 3 cm in strojna utrditev do potrebne zbitosti (Ev2 ≥ 20 MPa).</t>
  </si>
  <si>
    <t>Zasip jarka z izbranim materialom od izkopa, skupaj s potrebnim utrjevanjem do potrebne zbitosti, zasip v plasteh največ do 30 cm.</t>
  </si>
  <si>
    <t>Nakladanje na transportno sredstvo in odvoz odvečnega materiala od izkopa na stalno deponijo (deponijo pridobi izvajalec) ter plačilo vseh stroškov deponiranja.</t>
  </si>
  <si>
    <t>REKAPITULACIJA</t>
  </si>
  <si>
    <t>SKUPAJ:</t>
  </si>
  <si>
    <r>
      <t>m</t>
    </r>
    <r>
      <rPr>
        <vertAlign val="superscript"/>
        <sz val="10"/>
        <rFont val="Arial CE"/>
        <family val="2"/>
      </rPr>
      <t>2</t>
    </r>
  </si>
  <si>
    <t>SPODNJI in ZGORNJI USTROJ skupaj:</t>
  </si>
  <si>
    <t>PRIPRAVLJALNA in RUŠITVENA DELA</t>
  </si>
  <si>
    <t>SPODNJI IN ZGORNJI USTROJ</t>
  </si>
  <si>
    <t>- cev DN 160 mm</t>
  </si>
  <si>
    <t>SPODNJI in ZGORNJI USTROJ</t>
  </si>
  <si>
    <t>Kompletna izvedba zaščite varovanih objektov kulturne dediščine med potekom gradnje: fizična zaščita pred mehanskimi poškodbami z gradbeno mehanizacijo - zaščita z gradbenimi panoji in zaščita s PVC folijo. Ocena stroškov, obračun po dejanski porabi materiala in ur.</t>
  </si>
  <si>
    <t>5.</t>
  </si>
  <si>
    <t>HORTIKULTURNA UREDITEV</t>
  </si>
  <si>
    <t>DREVESA</t>
  </si>
  <si>
    <t>TRATA</t>
  </si>
  <si>
    <t>kg</t>
  </si>
  <si>
    <t>IV.</t>
  </si>
  <si>
    <t>URBANA OPREMA</t>
  </si>
  <si>
    <t>1.</t>
  </si>
  <si>
    <t>2.</t>
  </si>
  <si>
    <t>3.</t>
  </si>
  <si>
    <t>4.</t>
  </si>
  <si>
    <t>6.</t>
  </si>
  <si>
    <t>7.</t>
  </si>
  <si>
    <t>8.</t>
  </si>
  <si>
    <t>Zakoličba obstoječih inštalacijskih in komunalnih vodov na območju nove ureditve.</t>
  </si>
  <si>
    <t>Poslovna cona A 2</t>
  </si>
  <si>
    <t>9.</t>
  </si>
  <si>
    <r>
      <t>OPOMBE:</t>
    </r>
    <r>
      <rPr>
        <sz val="10"/>
        <rFont val="Arial CE"/>
        <family val="2"/>
      </rPr>
      <t xml:space="preserve"> </t>
    </r>
  </si>
  <si>
    <t>DODATNA in NEPREDVIDENA DELA - 10%</t>
  </si>
  <si>
    <t>URBANA OPREMA skupaj:</t>
  </si>
  <si>
    <t>Rok Ahačič, univ.dipl.inž.gradb.</t>
  </si>
  <si>
    <t>Lidija Junc, dipl.inž.gradb.</t>
  </si>
  <si>
    <t>Izvedba rušenja obstoječih kanalet, skupaj z betonskim podstavkom. Odvoz elementov na trajno deponijo, vključno z plačilom vseh stroškov deponije.</t>
  </si>
  <si>
    <t>10.</t>
  </si>
  <si>
    <t>Rušenje obstoječih betonskih talnih plošč v dimenzijah cca 40/40 cm. V ceni je potrebno upoštevati rušenje in odvoz na trajno deponijo.</t>
  </si>
  <si>
    <t>- cev DN 110 mm</t>
  </si>
  <si>
    <t xml:space="preserve">Izdelava povezeve/prevezave obstoječega odvoda meteorne vode v obstoječi meteorni jašek. V ceni je potrebno upoštevati odpiranje jaška, izdelava prebojev in priklopov v jašku. Upoštevati je potrebno tudi preboj preko obstoječega kamnitega zidu. </t>
  </si>
  <si>
    <t>SPLOŠNE ZAHTEVE ZA IZDELAVO PONUDBE</t>
  </si>
  <si>
    <t>Čiščenje terena pred in po gradnji ter priprava in organizacija gradbišča. Stroške zaključnih del na gradbišču z odvozom odvečnega materiala in stroške vzpostavitve prvotnega stanja, kjer bo to potrebno.</t>
  </si>
  <si>
    <t>Postavitev gradbiščne table skladno s trenutno veljavnimi predpisi.</t>
  </si>
  <si>
    <t>Stroške vseh potrebnih ukrepov, ki so predpisana in določena z veljavnimi predpisi o varstvu pri delu in varstvom pred požarom, ki jih mora izvajalec obvezno upoštevati.</t>
  </si>
  <si>
    <t>Škoda na objektih ob gradbišču, ki jo povzroči izvajalec.</t>
  </si>
  <si>
    <t>Sanacija oz. povrnitev v prvotno stanje vseh dostopnih poti, ki jih bo izvajalec uporabljal za vso gradbiščno logistiko.</t>
  </si>
  <si>
    <t>Stroške obveščanja javnosti o morebitnih motnjah ter posledic nastalih zaradi motenj.</t>
  </si>
  <si>
    <t>11.</t>
  </si>
  <si>
    <t>Obnova obstoječih hišnih priključkov poškodovanih med gradnjo.</t>
  </si>
  <si>
    <t>12.</t>
  </si>
  <si>
    <t>13.</t>
  </si>
  <si>
    <t>14.</t>
  </si>
  <si>
    <t>15.</t>
  </si>
  <si>
    <t>16.</t>
  </si>
  <si>
    <t>17.</t>
  </si>
  <si>
    <t>Vse stroške pridobitve potrebnih soglasij in dovoljenj v zvezi s prečkanji cevovodov, stroške zaščite vseh komunalnih naprav in stroške upravljavcev ali njihovih predstavnikov, stroške raznih pristojbin s tem v zvezi.</t>
  </si>
  <si>
    <t>18.</t>
  </si>
  <si>
    <t>Vse količine pri zemeljskih delih so v raščenem stanju.</t>
  </si>
  <si>
    <t>19.</t>
  </si>
  <si>
    <t>20.</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</si>
  <si>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</si>
  <si>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21.</t>
  </si>
  <si>
    <t>22.</t>
  </si>
  <si>
    <t>23.</t>
  </si>
  <si>
    <t>Cena na enoto za več in manj dela se ne spreminja.</t>
  </si>
  <si>
    <t>24.</t>
  </si>
  <si>
    <t>25.</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</si>
  <si>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</si>
  <si>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</si>
  <si>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 Za izvedbo posameznih del je potrebno upoštevati navodila ZVKD.</t>
  </si>
  <si>
    <t>Zasip za izvedbo opornih zidov z deponiranim  materialom od izkopa, kompletno z nakladanjem in dovozom iz gradbiščne deponije.  Planiranje in utrjevanje nasipa v slojih po 30 cm do potrebne zbitosti, dopustna napetost δk= 250KPa, ob pasovnih temeljih novega zidu okrog trga.</t>
  </si>
  <si>
    <t>Potrebno je pripraviti vegetacijski nosilni sloj in po potrebi tudi teren. Najboljši čas za sajenje rastlin je jesen ali zgodnja pomlad, ko so rastline še v mirovanju. Sadike vzgojene v loncih se lahko uspešno sadi tudi preko poletja (potrebno redno in zadostno zalivanje). Sadilne jame je potrebno izkopati v 1,5-kratnem premeru koreninske grude. Drevesne sadike so oprte z 1 kolom. Koli morajo biti impregnirani z ustreznim zaščitnim sredstvom, ki ni škodljivo za rastlino. Sadika je privezana h kolu z dvema fleksibilnima veznima trakovoma. Kontejnerje oz. embalažo, ki ni razgradljiva, se pred saditvijo odstrani, korenine razrahlja. Sadilno jamo je potrebno na vseh straneh grude zapolniti z zemljo, potlačiti in oskrbeti z vodo in gnojili. Teren se po saditvi fino splanira, okrog sadik je potrebno oblikovati zalivalno skledo za zadrževanje površinske padavinske vode. Izvede se zastirka v debelini cca. 5 cm iz drobljenega lubja iglavcev, zgornji rob zastirke mora biti uravnan z okoliškem terenom. Sajenje dreves in grmovnic naj se izvede v skladu z normo DIN 18916 (Vegetacijska tehnika v krajinski gradnji; Sadike in sajenje).</t>
  </si>
  <si>
    <t>Planiranje dna izkopa z natančnostjo ± 3 cm in strojna utrditev do potrebne zbitosti (Ev2 ≥ 40 MPa).</t>
  </si>
  <si>
    <t>Izvedba prečkanj (križanj) kanalizacije z obstoječim vodom, v zaščitni cevi, z zavarovanjem obstoječega voda pri izkopu, med gradnjo in pri zasipu, komplet z ročnim izkopom, zavarovanjem s cevjo ter obbetoniranjem zaščitne cevi:</t>
  </si>
  <si>
    <t>Dobava in vgraditev cevi iz umetnih mas, togostnega razreda min. SN 8, kompletno s tesnili in potrebnimi fazonskimi kosi, izdelava betonske podlage ter polno obbetoniranje kanalizacijske cevi:</t>
  </si>
  <si>
    <t>Opomba:</t>
  </si>
  <si>
    <t>Izbor in dobava urbane opreme samo po predhodni potrditvi investitorja.</t>
  </si>
  <si>
    <t>JAVNA RAZSVETLJAVA</t>
  </si>
  <si>
    <t>RAZNA DELA</t>
  </si>
  <si>
    <t xml:space="preserve">Izdelava in dostave  varnostnega načrta  (dva izvoda) naročniku v skladu s predpisi o zagotavljanju varnosti in zdravja pri delu, zagotoviti, da bo gradbišče urejeno v skladu z varnostnim načrtom. Načrte izvajalec preda v potrditev naročniku pet dni pred začetkom gradnje. </t>
  </si>
  <si>
    <t>kpl.</t>
  </si>
  <si>
    <t>Izdelava geodetskega načrta in projekta izvedenih del (PID ) z vsemi geodetskimi podatki  - predani v 5 izvodih tiskane oblike in v digitalni obliki, ki mora biti izdelan v skladu z veljavno zakonodajo. 
Vsi morebitni stroški soglasij, dovoljenj ter dokumentacij, ki so pogoj za pridobitev uporabnega dovoljenja, so vključeni v ceno in se ne zaračunavajo posebej.</t>
  </si>
  <si>
    <t>Projektantski nadzor in usklajevanje projekta z dejansko ugotovljenim stanjem na terenu.</t>
  </si>
  <si>
    <t>ura</t>
  </si>
  <si>
    <t>Geomehanski nadzor.</t>
  </si>
  <si>
    <t>RAZNA DELA skupaj:</t>
  </si>
  <si>
    <t>OBČINA TRŽIČ</t>
  </si>
  <si>
    <t>Trg svobode 18,</t>
  </si>
  <si>
    <t>4290 Tržič</t>
  </si>
  <si>
    <t>UREDITEV PARKA IN POVRŠIN ZA PEŠCE</t>
  </si>
  <si>
    <t>IN KOLESARJE NA OBMOČJU BPT TRŽIČ</t>
  </si>
  <si>
    <t>K127981</t>
  </si>
  <si>
    <t>Park</t>
  </si>
  <si>
    <t>Opombe:</t>
  </si>
  <si>
    <t>- vsi odvozi in rušitve morajo biti odpeljani na trajno deponijo, vključno z vso ustrezno dokumentacijo ter plačilom taks</t>
  </si>
  <si>
    <r>
      <t xml:space="preserve">Dobava, razgrinjanje in planiranje drobljenega, kamnitega, nasipnega materiala, granulacije KNM 100 frakcije od 0-100mm ter utrjevanje do potrebne trdnosti. Vgrajevanje v sloj debeline 30cm, in utrjevanje 
do Ev2 </t>
    </r>
    <r>
      <rPr>
        <sz val="10"/>
        <rFont val="Calibri"/>
        <family val="2"/>
      </rPr>
      <t>≥</t>
    </r>
    <r>
      <rPr>
        <sz val="10"/>
        <rFont val="Arial CE"/>
        <family val="2"/>
      </rPr>
      <t xml:space="preserve"> 60 Mpa.</t>
    </r>
  </si>
  <si>
    <r>
      <t xml:space="preserve">Dobava, razgrinjanje, planiranje in utrjevanje tamponskega drobljenca granulacije TD 32 frakcije od 0 - 32mm v debelini minimalno 20cm, utrjevanje do potrebne zbitosti. Vgrajevanje v sloj debeline 30cm in utrjevanje do Ev2 </t>
    </r>
    <r>
      <rPr>
        <sz val="10"/>
        <rFont val="Calibri"/>
        <family val="2"/>
      </rPr>
      <t>≥</t>
    </r>
    <r>
      <rPr>
        <sz val="10"/>
        <rFont val="Arial CE"/>
        <family val="2"/>
      </rPr>
      <t xml:space="preserve"> 80 Mpa.</t>
    </r>
  </si>
  <si>
    <t>Dobava in vgradnja dolomitskega peska 4/8 mm, v debelini 3-5 cm, vključno s planiranjem in utrjevanjem.</t>
  </si>
  <si>
    <t xml:space="preserve">Nabava dreves po načrtu in dobava z nakladanjem v drevesnici s transportom do mesta vsaditve. Drevesa morajo ustrezati vrstni sestavi, velikosti in številu poganjkov, kot je določeno v načrtu.                     </t>
  </si>
  <si>
    <t>PCn</t>
  </si>
  <si>
    <t>kom</t>
  </si>
  <si>
    <t>GRMOVNICE</t>
  </si>
  <si>
    <t xml:space="preserve">Nabava grmovnic po načrtu in dobava z nakladanjem v drevesnici s transportom do mesta vsaditve. Grmovnice morajo ustrezati vrstni sestavi, velikosti in številu poganjkov, kot je določeno v načrtu.                     </t>
  </si>
  <si>
    <t>CB</t>
  </si>
  <si>
    <t>Carpinus betulus (gaber), višina min. 150 cm, sadika za živo mejo</t>
  </si>
  <si>
    <t>tm</t>
  </si>
  <si>
    <t>TRAJNICE</t>
  </si>
  <si>
    <t xml:space="preserve">Nabava trajnic po načrtu in dobava z nakladanjem v drevesnici s transportom do mesta vsaditve. Trajnice morajo ustrezati vrstni sestavi, velikosti in številu poganjkov, kot je določeno v načrtu.                     </t>
  </si>
  <si>
    <t>GL</t>
  </si>
  <si>
    <t>m2</t>
  </si>
  <si>
    <t>Potrebno je pripraviti vegetacijski nosilni sloj in po potrebi tudi teren.  Površino je potrebno fino zrahljati pred setvijo, seje se le na uležanih in stisnjenih površinah.</t>
  </si>
  <si>
    <t xml:space="preserve">Nabava in dobava ustrezne travne mešanice </t>
  </si>
  <si>
    <t>npr. 'Valentin Sport' Semenarne Ljubljana ali enakovredno</t>
  </si>
  <si>
    <t>Grabljenje in fino rahljanje površine pred setvijo, odstranjevanje plevela in kamenja, večjega od 5 cm. Setev mešanice travnega semena (mešanica 'Valentin Sport'), raztros mineralnega gnojila (20g/m2). Uvaljanje in zalivanje. Upoštevati pokrivanje sejane površine s tanko plastjo humusa in negovanje trave do popolne ozelenitve.</t>
  </si>
  <si>
    <t>m3</t>
  </si>
  <si>
    <t>IGRALA</t>
  </si>
  <si>
    <t>IGRALA skupaj:</t>
  </si>
  <si>
    <t>Sanacija obstoječe travne površine z delno dobavo humusa in razstiranjem v debelini do  cm, ravnanje in ostala pomožna dela, komplet s finim planiranjem.</t>
  </si>
  <si>
    <t>-sloj debeline 5 cm,</t>
  </si>
  <si>
    <t>-sloj debeline 8 cm.</t>
  </si>
  <si>
    <t>Koši za smeti 03</t>
  </si>
  <si>
    <t>Dobava in postavitev koša za ločeno zbiranje odpadkov  kot npr.: SEPARAT ali enakovredno dimenzij 38x64x102 cm, telo koša - armirani beton - prana površina, pokrov koša - inox pločevina.</t>
  </si>
  <si>
    <t>Klopi 01</t>
  </si>
  <si>
    <t>Stojala za kolesa 06</t>
  </si>
  <si>
    <t>Informacijske table O11</t>
  </si>
  <si>
    <t>Dobava in vgradnja informacijske table- ležeča tabla oz panoja po detajlu, vključno z vsemi potrebnimi zemeljskimi deli ter betonskim podstavkom. Tabla izvedena iz škatlastih profilov 20x40 in 30x80. Plošča debeline 68x60 debeline 15mm iz macesna (deska je krtačena). Jeklena konstrukcija je prašno barvano v antracit barvi, predhodno anitkorozijsko zaščiteno. Vsa vijačna oprema mora biti protikorozijska.</t>
  </si>
  <si>
    <t>Informacijske table O10</t>
  </si>
  <si>
    <t>Dobava in vgradnja informacijske table-pokončna tabla oz panoja po detajlu, vključno z vsemi potrebnimi zemeljskimi deli ter betonskim podstavkom. Tabla izvedena iz škatlastih profilov 80x30. Plošča debeline 68x90 debeline 15mm iz macesna (deska je krtačena). Jeklena konstrukcija je prašno barvano v antracit barvi, predhodno anitkorozijsko zaščiteno. Vsa vijačna oprema mora biti protikorozijska.</t>
  </si>
  <si>
    <t>V.</t>
  </si>
  <si>
    <t>Dobava in postavitev klopi brez sedala dolžine od 220 višina klopi 48 cm, z lesenim masivnim sedalom š=70 cm, sedalo iz sibirskega macesna vijačena in  pritrjena na betonskih podstavkih iz armiranega štokanega betona.</t>
  </si>
  <si>
    <t>Klopi 02b (leseno sedalo na betonskem podstavku)</t>
  </si>
  <si>
    <t>Pitnik 04</t>
  </si>
  <si>
    <t>URBANA OPREMA in IGRALA</t>
  </si>
  <si>
    <t xml:space="preserve">URBANA OPREMA </t>
  </si>
  <si>
    <t>Dobava in montaža igral, komplet s temelji in potrebnimi zemeljskimi deli za postavitev posameznega elementa, vijačnim in pritrdilnim materialom:</t>
  </si>
  <si>
    <t>-igrala skladno s slovenskimi nacionalnimi standardi s področja opreme igrišč SIST-EN 1176 in SIST EN 1177</t>
  </si>
  <si>
    <t>Rušenje obstoječih panjev dreves, vključno z izkopom in odstranjevanjem korenin.</t>
  </si>
  <si>
    <t>Izvedba rušenja in odstranjevanja obstoječih dreves z debli premera do 50 cm, vključno z odstranitvijo drevesnih korenin in panjev. Upoštevati tudi odvoz na trajno deponijo.</t>
  </si>
  <si>
    <t>Rušenje obstoječih kamnitih in betonskih stopnic, opornih zidov ter vseh betonskih elemenov, vključno z odvozom odpadnega materiala na trajno deponijo ter plačilom stroškov deponiranja.</t>
  </si>
  <si>
    <t>Odvoz in odriv humusa na začasno deponijo, vključno z nakladanjem. Odriv humusa v debelini 20 cm.</t>
  </si>
  <si>
    <t xml:space="preserve">Strojni izkop jarka z upoštevano pomočjo ročnega izkopa za vodovod (cevovod, jaški) v terenu III.ktg., v naklonu, ki se prilagodi karakteristikam materiala in načinu varovanja izkopa, širina dna izkopa po standardu SIST EN 1610, izkop 
v globini do 1,5m, kompletno z direktnim nakladanjem materiala na kamion in odvozom na začasno deponijo. </t>
  </si>
  <si>
    <t xml:space="preserve">Strojni izkop jarka z upoštevano pomočjo ročnega izkopa za vodovod (cevovod, jaški) v terenu IV.ktg., v naklonu, ki se prilagodi karakteristikam materiala in načinu varovanja izkopa, širina dna izkopa po standardu SIST EN 1610, izkop 
v globini do 1,50m, kompletno z direktnim nakladanjem materiala na kamion in odvozom na stalno deponijo (deponijo pridobi izvajalec) ter plačilo vseh stroškov deponiranja.  </t>
  </si>
  <si>
    <t>Dobava peska frakcije 0-4mm za izdelavo peščene posteljice. Peščena posteljica v debelini 20 cm. Upoštevati tudi dodatnih 2-3 cm nasipa za izravnavo (ležišče cevi). Nasip posteljice mora biti utrjen skladno s projektno dokumentacijo in navodili upravljalca.</t>
  </si>
  <si>
    <t>Zavarovanje obstoječih in novih vodov pri križanju nad kanalom pri izkopu, med gradnjo in pri zasipu, komplet z ročnim izkopom in zasipom, zavarovanjem naprave s cevjo ter utrjevanjem cone zasipa med vodovodom in zaščitenim vodom (preprečitev posedka).</t>
  </si>
  <si>
    <t>Trasiranje nove trase vodovoda</t>
  </si>
  <si>
    <t>Nadzor Zavoda za varstvo kulturne dediščine.</t>
  </si>
  <si>
    <t>DREVESA IN GRMOVNICE</t>
  </si>
  <si>
    <t>KOMUNALNA INFRASTRUKTURA</t>
  </si>
  <si>
    <t>Preverba podatkov, detekcija, odkrivanje in trasna in višinska zakoličba vseh komunalnih in energetskih vodov ter oznaka križanj na predvideni dolžini izgradnje vodovoda.</t>
  </si>
  <si>
    <t>VODOVOD</t>
  </si>
  <si>
    <r>
      <t>Dobava in polaganje duktilne cevi dimenzije DN100 izdelane po standardu EN 545-2011, znotraj so cementirane, zunaj so zaščitene z zlitino cinka in aluminija minimalno 400g/m</t>
    </r>
    <r>
      <rPr>
        <vertAlign val="superscript"/>
        <sz val="10"/>
        <rFont val="Arial"/>
        <family val="2"/>
      </rPr>
      <t>2</t>
    </r>
    <r>
      <rPr>
        <sz val="10"/>
        <rFont val="Arial"/>
        <family val="2"/>
      </rPr>
      <t xml:space="preserve"> ter dodatno zaščitene z  modrim epoxijem, klase C40. Vse cevi morajo biti 100% kalibrirane po standardu. Standardni spoj komplet s tesnili. Dolžine 6m.</t>
    </r>
  </si>
  <si>
    <t>Dobava polietilenske zaščitne vodovodne cevi za hišne priključke PE 80  PN8 d50 x 3mm.</t>
  </si>
  <si>
    <t>Dobava polietilenske vodovodne cevi za hišne priključke PE 100 dimenzije d32 x 3mm, izdelane po SIST ISO 4427, PN 16, spajanje z elektrovarilnimi spojkami.</t>
  </si>
  <si>
    <t>Dobava in montaža obojčnih in prirobničnih fazonskih kosov iz nodularne litine PN16 skupaj s prenosom, spuščanjem in vsemi pomožnimi deli.</t>
  </si>
  <si>
    <t>EU-KOS DN100 sidrni spoj in neizvlečno tesnilo</t>
  </si>
  <si>
    <t>F-KOS DN100</t>
  </si>
  <si>
    <t>FF-KOS DN100, L=250</t>
  </si>
  <si>
    <t>MMK - KOS 11,25° DN100 sidrni spoj in neizvlečno tesnilo</t>
  </si>
  <si>
    <t>MMK - KOS 22,5° DN100 sidrni spoj in neizvlečno tesnilo</t>
  </si>
  <si>
    <t>MMK - KOS 45° DN100 sidrni spoj in neizvlečno tesnilo</t>
  </si>
  <si>
    <t>SLEPA PRIROBNICA DN100</t>
  </si>
  <si>
    <t>T-KOS DN100/100</t>
  </si>
  <si>
    <t>Dobava in montaža nadzemnega hidranta lomljive izvedbe dolžine L=1,25m po EN 14384 oz. EN 1074-6, PN 16, s spojnim in tesnilnim materialom, v sestavi:
- 2 kpl. - stabilna spojka DN 100 B po DIN 14318 - B3  iz aluminija, s pokrovom na verižici,
- stabilna spojka DN 100 A po DIN 14319 - A3 iz aluminija, s pokrovom na verižici,
- stojna cev iz debelostenskega nerjavečega jekla po EN 1503-3,
- prožilna cev 1" iz nerjavečega jekla,
- konusni ventil hidranta iz nerjavečega jekla,
- varnostni izpustni ventil 1",
- hidrantni podstavek iz nerjaveče jeklene litine s prirobnico DN 100; PN 10/16 po EN 1092-2;</t>
  </si>
  <si>
    <t>Dobava in montaža objemnega navrtnega zasuna za LTŽ cev DN/ID 100 mm za izdelavo navrtave za cev PE DN/OD 32 mm. Objemni navrtni zasun mora vključevati sedlo z zasunom ter vulkanizirano streme, vrtljivo koleno in teleskopsko vgradilno garnituro.</t>
  </si>
  <si>
    <t>Dobava in vgradnja teleskopske cestne kape DN200 iz duktilne litine s protihrupnim gumijastim tesnilom in tečajem proti kraji. Pokrov prilagodljiv po naklonu minimalno 4°, razred nosilnosti D400 zapisan na pokrovu kape. Kapa izdelana po standardu EN 124. Komplet z ustreznim betonskim podstavkom in prilagajanjem na končno višino terena.</t>
  </si>
  <si>
    <r>
      <rPr>
        <b/>
        <sz val="10"/>
        <rFont val="Arial CE"/>
        <family val="0"/>
      </rPr>
      <t>NL EV zasun:</t>
    </r>
    <r>
      <rPr>
        <sz val="10"/>
        <rFont val="Arial CE"/>
        <family val="0"/>
      </rPr>
      <t xml:space="preserve">
Dobava in montaža NL ovalnega zasuna z mehkim tesnenjem za zapiranje pretoka vode; prirobnične izvedbe, s protiprirobnicami; PN 16; z vgradno armaturo v sestavi:
- zaščitna PVC cev DN 150,                                   
- vgradna garnitura</t>
    </r>
  </si>
  <si>
    <t>DN 100</t>
  </si>
  <si>
    <t>Dobava in polaganje opozorilnega traku iz PE folije modre barve, z natisnjenim tekstom "Pozor vodovod", s kovinskim vložkom.</t>
  </si>
  <si>
    <t>Dobava in montaža spojnega in tesnilnega materiala (vijaki, podložke, matice, ploščata in proti izvlečna tesnila, zagozde,…)</t>
  </si>
  <si>
    <t>%</t>
  </si>
  <si>
    <t>Izvedba priključka na obstoječi cevovod (rezanje in odstranitev starega cevovoda).</t>
  </si>
  <si>
    <t>Rušenje obstoječega vodovoda z nalaganjem ruševin na transportno sredstvo, odvoz v stalno pooblaščeno deponijo po izboru izvajalca z vključenimi vsemi stroški deponiranja.</t>
  </si>
  <si>
    <t>Spiranje in dezinfekcija cevovoda po končani gradnji, z odvzemom vzorcev vode, analizami ter strokovnim mnenjem; skladno s standardom SIST EN 805:2000</t>
  </si>
  <si>
    <t>Tlačni preizkus vodovoda, skladno s standardom SIST EN 805:2000 in izdajo poročila.</t>
  </si>
  <si>
    <t>Izdelava geodetskega posnetka izvedenega vodovoda, kompletno s podatki za vpis v zbirni kataster GJI, vključno s potrdilom o vpisu. Izmera pri odprti trasi pred zasutjem. </t>
  </si>
  <si>
    <t>Izdelava projekta izvedenih del (4 × v projektni obliki, 3 × v elektronski obliki</t>
  </si>
  <si>
    <t>VODOVOD skupaj:</t>
  </si>
  <si>
    <t>LS</t>
  </si>
  <si>
    <t xml:space="preserve">Liquidambar styraciflua (ambrovec), višina min. 300 cm,  obsega debla 14/16 cm </t>
  </si>
  <si>
    <t xml:space="preserve">APrr </t>
  </si>
  <si>
    <t xml:space="preserve">Acer platanoides 'Royal Red' (javor Royal Red), višina min. 300 cm,  obsega debla 12/14 cm </t>
  </si>
  <si>
    <t>BP</t>
  </si>
  <si>
    <t xml:space="preserve">Betula papyrifera (papirna breza), višina min. 300 cm,  obsega debla 12/14 cm  </t>
  </si>
  <si>
    <t>Prunus cerasifera 'Nigra'  (rdečelistna okrasna sliva), višina min. 250cm, obsega debla 10/12cm</t>
  </si>
  <si>
    <t>PL</t>
  </si>
  <si>
    <t xml:space="preserve">Pinus leucodermis (bosanski bor), višina min. 300 cm,  obsega debla 10/12 cm </t>
  </si>
  <si>
    <t xml:space="preserve">QR </t>
  </si>
  <si>
    <t xml:space="preserve">Quercus robur (hrast dob), višina min. 300 cm,  obsega debla 10/12 cm </t>
  </si>
  <si>
    <t>TCr</t>
  </si>
  <si>
    <t xml:space="preserve">Tilia cordata 'Rancho' (lipovec 'Rancho'), višina golega debla min. 200  cm obsega debla 12/14 cm </t>
  </si>
  <si>
    <t>Izkop in priprava jam (polnitev s humozno zemljo), pognojitev (1 birket založnega gnojila) in saditev drevesa, ki se fiksira s kolom (dolžina 250 cm, fi=6-8 cm) s parom PVC veznim trakom. Zasipanje jam, odvoz odvečnega materiala, planiranje po končanih delih z izdelavo zalivalnih jamic, izvedba zastirke iz drobljenega lubja iglavcev, v debelini cca. 5 cm in ostalimi pomožnimi deli. Razporeditev dreves skladno z načrtom.</t>
  </si>
  <si>
    <t>Izkop in priprava jam (polnitev s humozno zemljo), pognojitev (1 birket založnega gnojila) in saditev drevesa, ki se fiksira s podzemnimi sidri. Zasipanje jam, odvoz odvečnega materiala, planiranje po končanih delih z izdelavo zalivalnih jamic, izvedba zastirke iz drobljenega lubja iglavcev, v debelini cca. 5 cm in ostalimi pomožnimi deli. Razporeditev dreves skladno z načrtom.</t>
  </si>
  <si>
    <t>Potrebno je pripraviti vegetacijski nosilni sloj in po potrebi tudi teren. Najboljši čas za sajenje rastlin je jesen ali zgodnja pomlad, ko so rastline še v mirovanju. Sadike vzgojene v loncih se lahko uspešno sadi tudi preko poletja (potrebno redno in zadostno zalivanje). Sadilne jame je potrebno izkopati v 1,5-kratnem premeru koreninske grude. Pred vstavitvijo sadike se doda založno gnojilo. Sadilno jamo je potrebno na vseh straneh grude zapolniti z zemljo, potlačiti in oskrbeti z vodo in gnojili. Teren se po saditvi fino splanira, izvede se zastirka v debelini cca. 5 cm iz drobljenega lubja iglavcev po celotnem območju grede ali točkovno okrog sadike. Zgornji rob zastirke mora biti uravnan z zgornjim robom robnika in okoliškega terena. Sajenje dreves in grmovnic naj se izvede v skladu z normo DIN 18916 (Vegetacijska tehnika v krajinski gradnji; Sadike in sajenje).</t>
  </si>
  <si>
    <t>PFa</t>
  </si>
  <si>
    <t>Potentilla fruticosa 'Abbotswood' (grmasti petoprstnik – bel), višina min. 40cm</t>
  </si>
  <si>
    <t xml:space="preserve">PFg </t>
  </si>
  <si>
    <t>Potentilla fruticosa 'Goldstar' (grmasti petoprstnik – rumen), višina min. 40cm</t>
  </si>
  <si>
    <t>PFlp</t>
  </si>
  <si>
    <t>Potentilla fruticosa 'Lovely Pink' (grmasti petoprstnik – rožnat), višina min. 40cm</t>
  </si>
  <si>
    <t xml:space="preserve">Oblikovana živa meja iz gabra s končno višino in širino 2,5 x 1,2 m, Carpinus betulus (CB), min. 100 cm. Izkop in priprava jam (polnitev s humozno zemljo), pognojitev (1 birket založnega gnojila) in posaditev grmovnic. Zasipanje jam, odvoz odvečnega materiala, planiranje po končanih delih z izdelavo zalivalnih jamic in ostalimi pomožnimi deli. Izvede se zastirka v debelini cca. 5 cm iz drobljenega lubja iglavcev, zgornji rob zastirke mora biti uravnan z okoliškim terenom. Sadike se sadi v eni vrsti na 50 cm medsebojni razdalji. Po sajenju se sadike obrežejo na primerno višino in širino, da se meja zgosti. Živa meja se oblikuje tako, da ima lahno zaobljen vrh.
</t>
  </si>
  <si>
    <r>
      <t>Prostorarstoča živa meja iz grmastih petoprstnikov</t>
    </r>
    <r>
      <rPr>
        <sz val="10"/>
        <rFont val="Arial CE"/>
        <family val="2"/>
      </rPr>
      <t>, Potentilla fruticosa 'Abbotswood', Potentilla fruticosa 'Goldstar' in Potentilla fruticosa 'Lovely Pink'. Izkop in priprava jam (polnitev s humozno zemljo), pognojitev (1 birket založnega gnojila) in posaditev grmovnic. Zasipanje jam, odvoz odvečnega materiala, planiranje po končanih delih z izdelavo zalivalnih jamic in ostalimi pomožnimi deli.</t>
    </r>
    <r>
      <rPr>
        <sz val="10"/>
        <rFont val="Arial CE"/>
        <family val="0"/>
      </rPr>
      <t xml:space="preserve"> Izvede se zastirka v debelini cca. 5 cm iz drobljenega lubja iglavcev, zgornji rob zastirke mora biti uravnan z okoliškim terenom.</t>
    </r>
    <r>
      <rPr>
        <sz val="10"/>
        <rFont val="Arial CE"/>
        <family val="2"/>
      </rPr>
      <t xml:space="preserve"> Sadike se sadi izmenjajoče v dveh vrstah na 75 cm medsebojni in 75 cm medvrstni razdalji, 50 cm od roba poti. Po sajenju se sadike obrežejo na primerno višino in širino, da se meja zgosti. Živa meja se oblikuje tako, da ima lahno zaobljen vrh.</t>
    </r>
  </si>
  <si>
    <t>Potrebno je pripraviti vegetacijski nosilni sloj in po potrebi tudi teren. Trajnice v lončkih se lahko sadi tekom cele rastne sezone (pomlad, poletje, jesen). Pri poletnem sajenju je potrebno redno in zadostno zalivanje. Sadilno jamo je potrebno na vseh straneh grude zapolniti z zemljo, potlačiti in oskrbeti z vodo in gnojili. Teren se po saditvi fino splanira, izvede se zastirka v debelini cca. 5 cm po celotnem območju grede iz drobljenega lubja iglavcev. Zgornji rob zastirke mora biti uravnan z zgornjim robom okoliškega terena.</t>
  </si>
  <si>
    <t>AN</t>
  </si>
  <si>
    <t xml:space="preserve">Aster novae-angliae 'Purple Dome' (srhkolistna astra), sadika v lončku  </t>
  </si>
  <si>
    <t>EPms</t>
  </si>
  <si>
    <t xml:space="preserve">Echinacea purpurea 'Magnus Superior' (ameriški slamnik), sadika v lončku  </t>
  </si>
  <si>
    <t xml:space="preserve">Gaura lindheimeri 'Summer Breeze'  (bela gaura), sadika v lončku, sadika v lončku </t>
  </si>
  <si>
    <t xml:space="preserve">IScb </t>
  </si>
  <si>
    <t xml:space="preserve">Iris sibirica 'Ceasar's Brother' (sibirska perunika), sadika v lončku  </t>
  </si>
  <si>
    <t>MSks</t>
  </si>
  <si>
    <t xml:space="preserve">Miscanthus sinensis 'Kleine Silberspine'  (trstikovec), sadika v lončku </t>
  </si>
  <si>
    <t>Hso</t>
  </si>
  <si>
    <t xml:space="preserve">Hemerocallis 'Stella d'Oro' (maslenica), sadika v lončku   </t>
  </si>
  <si>
    <t xml:space="preserve">PA </t>
  </si>
  <si>
    <t xml:space="preserve">Pennisetum alopecuroides 'Hameln' (japonska perjanka), sadika v lončku   </t>
  </si>
  <si>
    <t>PVs</t>
  </si>
  <si>
    <t xml:space="preserve">Panicum virgatum 'Shenandoach' (okrasno proso), sadika v lončku   </t>
  </si>
  <si>
    <t>SN</t>
  </si>
  <si>
    <t xml:space="preserve">Salvia nemorosa 'Sensation Medium Blu' (kadulja), sadika v lončku   </t>
  </si>
  <si>
    <t>SSc</t>
  </si>
  <si>
    <t xml:space="preserve">Sedum spectabile 'Carl'  (rožnata hermelika), sadika v lončku   </t>
  </si>
  <si>
    <t>AE</t>
  </si>
  <si>
    <t xml:space="preserve">Alchemilla erythropoda (plahtica), sadika v lončku    </t>
  </si>
  <si>
    <t>BCr</t>
  </si>
  <si>
    <t xml:space="preserve">Bergenia cordifolia 'Rotblum' (bergenija), sadika v lončku   </t>
  </si>
  <si>
    <t>CG</t>
  </si>
  <si>
    <t xml:space="preserve">Coreopsis grandiflora 'Santa Fe' (lepe očke), sadika v lončku   </t>
  </si>
  <si>
    <t>HHb</t>
  </si>
  <si>
    <t xml:space="preserve">Helianthemum hy. 'Bronzeteppich' (sončece), sadika v lončku   </t>
  </si>
  <si>
    <t xml:space="preserve">ISg </t>
  </si>
  <si>
    <t xml:space="preserve">Iberis sempervirens 'Grandiflora' (grenik), sadika v lončku   </t>
  </si>
  <si>
    <t>NF</t>
  </si>
  <si>
    <t xml:space="preserve">Nepeta fassenii (mačja meta), sadika v lončku   </t>
  </si>
  <si>
    <t>SB</t>
  </si>
  <si>
    <t xml:space="preserve">Stachy byzantina (veliki volnatec), sadika v lončku   </t>
  </si>
  <si>
    <t>Izkop in priprava gred (polnitev s humozno zemljo) in posaditev trajnic. Zasipanje grede, odvoz odvečnega materiala, planiranje po končanih delih z izdelavo zalivalnih jamic in ostalimi pomožnimi deli. Izvede se zastirka v debelini cca. 5 cm iz drobljenega lubja iglavcev, zgornji rob zastirke mora biti uravnan z okoliškim terenom.  Razporeditev trajnic skladno z načrtom.</t>
  </si>
  <si>
    <t>Dobava in nasip fine zastirke iz drobljenega lubja iglavcev, v debelini 5cm, ob saditvi dreves, kot označeno v načrtu.</t>
  </si>
  <si>
    <r>
      <rPr>
        <b/>
        <sz val="10"/>
        <rFont val="Arial CE"/>
        <family val="0"/>
      </rPr>
      <t>I1</t>
    </r>
    <r>
      <rPr>
        <sz val="10"/>
        <rFont val="Arial CE"/>
        <family val="2"/>
      </rPr>
      <t xml:space="preserve"> - Čarovničina hiša (kot npr. R7610 OBRA DESIGN ali enakovredno)</t>
    </r>
  </si>
  <si>
    <r>
      <rPr>
        <b/>
        <sz val="10"/>
        <rFont val="Arial CE"/>
        <family val="2"/>
      </rPr>
      <t>I2</t>
    </r>
    <r>
      <rPr>
        <sz val="10"/>
        <rFont val="Arial CE"/>
        <family val="2"/>
      </rPr>
      <t xml:space="preserve"> - Leseno gugalo (kot na primer 6.04000 RICHTER SPIELGERÄTE GMBH ali enakovredno)</t>
    </r>
  </si>
  <si>
    <r>
      <rPr>
        <b/>
        <sz val="10"/>
        <rFont val="Arial CE"/>
        <family val="0"/>
      </rPr>
      <t>I3</t>
    </r>
    <r>
      <rPr>
        <sz val="10"/>
        <rFont val="Arial CE"/>
        <family val="2"/>
      </rPr>
      <t xml:space="preserve"> - Kovinsko plezalo (kot npr. R6610 OBRA DESIGN ali enakovredno)</t>
    </r>
  </si>
  <si>
    <r>
      <rPr>
        <b/>
        <sz val="10"/>
        <rFont val="Arial CE"/>
        <family val="0"/>
      </rPr>
      <t>I6</t>
    </r>
    <r>
      <rPr>
        <sz val="10"/>
        <rFont val="Arial CE"/>
        <family val="2"/>
      </rPr>
      <t xml:space="preserve"> - Polkrogla (kot npr EUROFLEX ali enakovredno), različnih dimenzij in barv:</t>
    </r>
  </si>
  <si>
    <t xml:space="preserve"> - fi 345 x 172,5mm, rumene barve</t>
  </si>
  <si>
    <t xml:space="preserve"> - fi 500 x 250mm, sive barve</t>
  </si>
  <si>
    <t xml:space="preserve"> - fi 695 x 347,5mm, modre barve</t>
  </si>
  <si>
    <t xml:space="preserve"> - fi 25,5 x 20cm</t>
  </si>
  <si>
    <t xml:space="preserve"> - fi 25,5 x 30cm</t>
  </si>
  <si>
    <t xml:space="preserve"> - fi 25,5 x 40cm</t>
  </si>
  <si>
    <t xml:space="preserve"> - fi 25,5 x 50cm</t>
  </si>
  <si>
    <t xml:space="preserve">II. </t>
  </si>
  <si>
    <t>IIi.</t>
  </si>
  <si>
    <t xml:space="preserve">Dobava in in vgrajevanje pranega prodca 8/16mm z drenažnim vezivom (po projektu ob drevesih in objekth):
-priprava podlage
- dobava in razgrinjanje prodca 8/16 (obvezno opran in sušen) v debelini 5cm,
-dobava in vgrajevanje drenažnega utrjevalca za prod, kot npr.: Rompox Deko ali enakovredno. </t>
  </si>
  <si>
    <t>Dobava in polaganje plošč iz reciklirane gume v ploščah (kot na primer Ecoplay ali enakovredno), komplet z izdelavo peščene podlage v debelini 5 cm. (standardna barva plošč); podlaga pod igrali.</t>
  </si>
  <si>
    <t>Mirjam Dolenc, gr.teh.</t>
  </si>
  <si>
    <t>Rušenje obstoječe ograje na betonskem zidu, vključno z odvozom na trajno deponijo.</t>
  </si>
  <si>
    <t>Dobava in vgrajevanje LTŽ pokrova fi 60 (DN125) na obstoječe jaške vključno z nosilnim okvirjem ter ustreznim pritrjevanjem.</t>
  </si>
  <si>
    <t>METEORNA KANALIZACIJA skupaj:</t>
  </si>
  <si>
    <t>FEKALNA KANALIZACIJA</t>
  </si>
  <si>
    <t>FEKALNA KANALIZACIJA skupaj:</t>
  </si>
  <si>
    <t xml:space="preserve">Dobava in vgraditev požiralnika iz betonskih cevi fi Ø 45 cm, globine 1,5 m, z LTŽ mrežo 40 x 40 cm (nosilnosti 12,5t) in montažnim AB vencem iz betona C25/30. Kompletno s podložnim betonom C8/10, fino obdelavo notranjosti, prebijanjem sten in izdelavo priključkov. </t>
  </si>
  <si>
    <r>
      <t>m</t>
    </r>
    <r>
      <rPr>
        <vertAlign val="superscript"/>
        <sz val="10"/>
        <rFont val="Arial"/>
        <family val="2"/>
      </rPr>
      <t>1</t>
    </r>
  </si>
  <si>
    <t>Dovoz in razstiranje humusa v debelini do 20 cm, dovoz humusa iz začasne deponije, vključno z razstiranjem.</t>
  </si>
  <si>
    <t>VI.</t>
  </si>
  <si>
    <t>PRI PRIPRAVI PONUDBE JE POTREBNO UPOŠTEVATI SPODNJE TOČKE 1 - 35 SPLOŠNIH ZAHTEV ZA IZDELAVO PONUDBE, KI SE NE ZARAČUNAVAJO POSEBEJ</t>
  </si>
  <si>
    <t>V kolikor je že katerakoli od spodaj navedenih del navedena tudi v popisih, veljajo splošne zahteve za izdelavo ponudbe navedane spodaj v točkah 1-35!</t>
  </si>
  <si>
    <t>Organizacija in oprema gradbišča.</t>
  </si>
  <si>
    <t>Zakoličba obstoječih komunalnih vodov pred začetkom gradnje.</t>
  </si>
  <si>
    <t xml:space="preserve">Cestne zapore in ustrezna signalizacija za celoten čas gradnje, stroški obvozov, obvestilnih tabel, obvestil v medijih. Izdelava elaborata ter pridobitev dovoljenja za zaporo ceste z ureditvijo prometnega režima v času gradnje z obvestili, zavarovanje gradbene jame in gradbišča, ter postavitev prometne signalizacije. </t>
  </si>
  <si>
    <r>
      <t xml:space="preserve">Izdelava poročila o ravnanju z gradbenimi odpadki v skladu z zakonodajo, vključno z vsemi stroški in taksami na </t>
    </r>
    <r>
      <rPr>
        <u val="single"/>
        <sz val="10"/>
        <rFont val="Arial CE"/>
        <family val="0"/>
      </rPr>
      <t>pooblaščeni deponiji po izbiri izvajalca.</t>
    </r>
  </si>
  <si>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</si>
  <si>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Ponovna vzpostavitev odstranjenih mejnikov, ki jih je izvajalec odstranil izven delovnega pasu, ki obsega  +- 2m od osi kanalizacije</t>
  </si>
  <si>
    <t>Izdelava izvedenskega mnenja za objekte na katerih bi zaradi izgradnje komunalne infrastrukture lahko prišlo do poškodb (določimo jih  s predstavnikom naročnika - z nadzorom).</t>
  </si>
  <si>
    <t>Stroški vseh potrebnih del pri sanaciji poškodb in prekinitev obstoječih komunalnih vodov na stroške izvajalca skladno z zahtevami soglasodajalcev.</t>
  </si>
  <si>
    <t>Vse stroške glede posegov na obstoječem cevovodu, pri čemer se izvajalec z upravljalcem uskladi glede organizacije obnove,</t>
  </si>
  <si>
    <t>Vse stroške električne energije, vode, TK priključkov, razsvetljave,ogrevanja…</t>
  </si>
  <si>
    <t>Vse stroške zavarovanja opreme v času izvedbe del in delavcev ter materiala na gradbišču v času izvajanja del, od začetka do  uporabnega dovolj.</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</si>
  <si>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</si>
  <si>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Vse stroške in vsa potrebna dela za izvedbo in zavarovanje križanj predvidenih komunalnih vodov z obstoječimi komunalnimi vodi (pri križanjih je potreben ročni izkop ter zavarovanje komunalne naprave pri izkopu, gradnji in zasipu jarka), pri čemer je potrebno upoštevati zahteve upravljavcev komunalnih vodov.</t>
  </si>
  <si>
    <t>Vsa potrebna dokumentacija, ki je potrebna za tehnični pregled, prodobitev uporabnega dovoljenja in vris v kataster GJI. Vsi morebitni stroški soglasij, dovoljenj ter dokumentacij, ki so pogoj za pridobitev uporabnega dovoljenja, so vključeni v ceno in se ne zaračunavajo posebej.</t>
  </si>
  <si>
    <t>26.</t>
  </si>
  <si>
    <t>27.</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</si>
  <si>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</si>
  <si>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28.</t>
  </si>
  <si>
    <t>29.</t>
  </si>
  <si>
    <t>30.</t>
  </si>
  <si>
    <t>31.</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</si>
  <si>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</si>
  <si>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32.</t>
  </si>
  <si>
    <t>Postavitev linijskih pomičnih zaščitnih ograj pri gradnji skozi naselje ali vzporedno z občinsko cesto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</si>
  <si>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33.</t>
  </si>
  <si>
    <t>Zavarovanje objektov kulturne dediščine in večjih dreves v varovanih vaseh v času gradnje z uporabo gradbenih panojev ali podobnega.</t>
  </si>
  <si>
    <t>34.</t>
  </si>
  <si>
    <t>35.</t>
  </si>
  <si>
    <t>Zakoličba poti in trga ter postavitev profilov.</t>
  </si>
  <si>
    <t>Široki strojni izkop v materialu III. ktg, izkop v globini do 0,9 m, nakladanje materiala na transportno sredstvo, odvoz na stalno deponijo (deponijo pridobi izvajalec) ter plačilo vseh stroškov deponiranja.</t>
  </si>
  <si>
    <t>Izdelava betonskega podnožnega izliva za pitnik. V ceni vgradnje je potrebno upoštevati dobavo in vgradnjo betona, vključno z opažem ter ter sifonom za odvodnjavanje, vključno z predpripravo za vgradnjo RF pohodne rešetke ter okvirja, izvedba skladno z detajlom.</t>
  </si>
  <si>
    <t>JAVNA RAZSVETLJAVA skupaj:</t>
  </si>
  <si>
    <t>Kompletna dobava in izdelava ponikovalnice:</t>
  </si>
  <si>
    <t>-ponikovalnica iz perforiranih betonskih cevi,</t>
  </si>
  <si>
    <t>-na vrhu se napravi AB venec iz betona C25/30, na katerega se vgradi LTŽ pokrov,</t>
  </si>
  <si>
    <t>-izdelava priključkov za kanalizacijo,</t>
  </si>
  <si>
    <t>-nakladanje na transportno sredstvo in odvoz odvečnega materiala od izkopa na stalno deponijo (deponijo pridobi izvajalec) ter plačilo vseh stroškov deponiranja;</t>
  </si>
  <si>
    <t>Dobava in vgraditev cevi iz umetnih mas, togostnega razreda min. SN 8, kompletno z izdelavo peščene posteljice deb.10 cm in obsipom cevi s peskom (frakcije 0-8 mm) do 30 cm nad temenom cevi:</t>
  </si>
  <si>
    <t>Splošna navodila</t>
  </si>
  <si>
    <t xml:space="preserve">HORTIKULTURNA UREDITEV </t>
  </si>
  <si>
    <t>VII.</t>
  </si>
  <si>
    <r>
      <rPr>
        <b/>
        <sz val="10"/>
        <rFont val="Arial CE"/>
        <family val="0"/>
      </rPr>
      <t>I7</t>
    </r>
    <r>
      <rPr>
        <sz val="10"/>
        <rFont val="Arial CE"/>
        <family val="2"/>
      </rPr>
      <t xml:space="preserve"> - Stebriček (kot npr EUROFLEX ali enakovredno) različnih dimenzij, vključno z betonskimi temelji in vsemi pomožnimi deli:</t>
    </r>
  </si>
  <si>
    <r>
      <rPr>
        <b/>
        <sz val="10"/>
        <rFont val="Arial CE"/>
        <family val="0"/>
      </rPr>
      <t>I4</t>
    </r>
    <r>
      <rPr>
        <sz val="10"/>
        <rFont val="Arial CE"/>
        <family val="2"/>
      </rPr>
      <t xml:space="preserve"> - Kovinska gugalna plošča (kot npr Heksagon 6.31000 RICHTER SPIELGERÄTE GMBH ali enakovredno), vključno z vsem ustreznim pritrdilnim in tesnilnim materialom, ter vsemi zemeljskimi in gradbenimi deli.</t>
    </r>
  </si>
  <si>
    <r>
      <rPr>
        <b/>
        <sz val="10"/>
        <rFont val="Arial CE"/>
        <family val="0"/>
      </rPr>
      <t>I5</t>
    </r>
    <r>
      <rPr>
        <sz val="10"/>
        <rFont val="Arial CE"/>
        <family val="2"/>
      </rPr>
      <t xml:space="preserve"> - Gugalna mreža (kot npr R4550 Hängematten-Schaukel Robinie, mit Stahlseilnetz OBRA DESIGN ali enakovredno), vključno z ustrezno nosilno konstrukcijo ter vsemi gradbenimi in zemeljskimi deli.</t>
    </r>
  </si>
  <si>
    <t>Izvedba čiščenja terena, odstranjevanje obstoječega vejevja vključno z odstranitvijo, nakladanjem in odvozom na trajno deponijo.</t>
  </si>
  <si>
    <t>IGRALA - park</t>
  </si>
  <si>
    <t>Dobava in vgradnja linijskega požiralnika na zunanjih tlakovanih površinah (izven objekta) iz umetne mase, skladen s SIST EN 1433, tip X100C, razred obremenitve A15 do C250kN, svetle širine 100mm, sestavljena iz elementov v dolžini 1m. Upoštevati tudi ustrezne zaključne čelne stene ter iztočne adapterje DN 100 za direktno priključitev na kanalizacijsko cev. Dobava in vgradnja nastavka z rego C250 iz pocinkane pločevine, asimetrična rega, ter dobava in vgradnja revizijskega elementa iz pocinkane pločevine. Potrebno upoštevati ves drobni pritrdilni material, ter material za izvedbo.</t>
  </si>
  <si>
    <t>Priprava in organizacija gradbišča z gradbiščno tablo vključno z vsemi potrebnimi deli na celotnem območju  predvidene komunalne infrastrukture. V tej postavki je potrebno zajeti tudi stroške začasnih dovoznih poti ter vzpostavitev v prvotno stanje. Izvajalec si mora ogledati trase/območje predvidene infrastrukture in v to postavko vključiti vsa potrebna dela pri organizaciji, pripravi, zavarovanju in čiščenju gradbišča. V postavki vključiti tudi zavarovanje okoliških objektov in gradbišč pred morebitnimi poškodbami v času gradnje.</t>
  </si>
  <si>
    <t xml:space="preserve">Strojni izkop jarka z upoštevano pomočjo ročnega izkopa za meteorno in fekalno kanalizacijo (cevovod, jaški, ponikovalnica) v terenu III.ktg., v naklonu, ki se prilagodi karakteristikam materiala in načinu varovanja izkopa, širina dna izkopa po standardu SIST EN 1610, izkop v globini do 1,5m, kompletno z direktnim nakladanjem materiala na kamion in odvozom na začasno deponijo. </t>
  </si>
  <si>
    <t xml:space="preserve">Strojni izkop jarka z upoštevano pomočjo ročnega izkopa za meteorno in fekalno kanalizacijo (cevovod, jaški) v terenu IV.ktg., v naklonu, ki se prilagodi karakteristikam materiala in načinu varovanja izkopa, širina dna izkopa po standardu SIST EN 1610, izkop 
v globini do 1,50m, kompletno z direktnim nakladanjem materiala na kamion in odvozom na stalno deponijo (deponijo pridobi izvajalec) ter plačilo vseh stroškov deponiranja.  </t>
  </si>
  <si>
    <t>JR (zemeljska dela)</t>
  </si>
  <si>
    <t>Zakoličba trase nove kabelske kanalizacije.</t>
  </si>
  <si>
    <t>m</t>
  </si>
  <si>
    <r>
      <t xml:space="preserve">Kombiniran izkop jarka v zemlji 3-4. kategorije dimenzije 0,25×1 m, niveliranje dna jarka, izdelava podloge s presejanim peskom, dobava inpolaganje PE-HD EL cevi </t>
    </r>
    <r>
      <rPr>
        <b/>
        <sz val="10"/>
        <rFont val="Arial"/>
        <family val="2"/>
      </rPr>
      <t>1x Ø 110</t>
    </r>
    <r>
      <rPr>
        <sz val="10"/>
        <rFont val="Arial"/>
        <family val="2"/>
      </rPr>
      <t xml:space="preserve"> mm, z obbetoniranjem cevi 10 cm nad robom cevi na spojih, položitev opozorilnega traku, zasip z izkopanim materialom.</t>
    </r>
  </si>
  <si>
    <r>
      <t xml:space="preserve">Dobava in polaganje PE-HD EL cevi </t>
    </r>
    <r>
      <rPr>
        <b/>
        <sz val="10"/>
        <rFont val="Arial"/>
        <family val="2"/>
      </rPr>
      <t>Ø 50</t>
    </r>
    <r>
      <rPr>
        <sz val="10"/>
        <rFont val="Arial"/>
        <family val="2"/>
      </rPr>
      <t xml:space="preserve"> mm.</t>
    </r>
  </si>
  <si>
    <r>
      <t xml:space="preserve">Izkop jame v zemljišču 3-4. ktg. in vkop tipskega kandelabrskega temelja (dxšxv) 70x40x70 cm z luknjo </t>
    </r>
    <r>
      <rPr>
        <sz val="10"/>
        <rFont val="Arial CE"/>
        <family val="0"/>
      </rPr>
      <t>Ø</t>
    </r>
    <r>
      <rPr>
        <sz val="11"/>
        <rFont val="Arial"/>
        <family val="2"/>
      </rPr>
      <t xml:space="preserve"> 16 cm </t>
    </r>
    <r>
      <rPr>
        <sz val="10"/>
        <rFont val="Arial"/>
        <family val="2"/>
      </rPr>
      <t>za natik kandelabra, skupaj z jaškom z LTŽ pokrovom 12,5 T, kot  VIPRO ali enakovreden. Kandelaber zalit z betonom za nabrekanje.</t>
    </r>
  </si>
  <si>
    <r>
      <t xml:space="preserve">Izkop jame v zemljišču 3-4. ktg. za izvedbo prehodnega jaška, vgradnja betonske cevi Ø 60 cm, globine 100 cm, z zgornjo in spodnjo betonsko ploščo deb. 15 cm, litoželeznim pokrovom </t>
    </r>
    <r>
      <rPr>
        <sz val="10"/>
        <rFont val="Arial"/>
        <family val="2"/>
      </rPr>
      <t>60x60</t>
    </r>
    <r>
      <rPr>
        <sz val="10"/>
        <rFont val="Arial CE"/>
        <family val="2"/>
      </rPr>
      <t xml:space="preserve"> cm, preboji v betonski cevi in vzidava cevi kab. kanalizacije v betonsko cev.</t>
    </r>
  </si>
  <si>
    <r>
      <t>Ravni kandelaber za natik (0,7 m globoko), vroče pocinkan, višine 5m (4,3m nad zemljo), opremljen s 4-polno priključno ploščo, podnožjem za varovalko 6,3A, vezno žico in vodnikom NYY-J 3x1,5 mm</t>
    </r>
    <r>
      <rPr>
        <vertAlign val="superscript"/>
        <sz val="10"/>
        <rFont val="Arial"/>
        <family val="2"/>
      </rPr>
      <t>2</t>
    </r>
    <r>
      <rPr>
        <sz val="10"/>
        <rFont val="Arial"/>
        <family val="2"/>
      </rPr>
      <t>, z vratci dimenzije 235x70 mm.</t>
    </r>
  </si>
  <si>
    <t>Izdelava elaborata za zbirni kataster gospodarske javne infrastrukture (ZK Gji) in oddaja na geodetsko upravo ter izdelava načrta izvedene kabelske kanalizacije (PID).</t>
  </si>
  <si>
    <t>Izdelava projekta izvedenih del (PID) električnih inštalacij</t>
  </si>
  <si>
    <t>Izdelava meritev in merilnih protokolov vodoravne osvetljenosti in svetlosti cestišča.</t>
  </si>
  <si>
    <t>Izdelava meritev in merilnih protokolov inštalacije in ozemljitve.</t>
  </si>
  <si>
    <t>Križna sponka  Fe-Zn na izvodih za ozemljitev kandelabrov, zaščitena s protikorozijskim premazom.</t>
  </si>
  <si>
    <t>Pocinkani železni valjanec Fe-Zn 25x4 mm.</t>
  </si>
  <si>
    <t xml:space="preserve">kos </t>
  </si>
  <si>
    <t>Nadometna omarica za vgradnjo napajalnikov LED trakov, z uvodnicami, dim. 310×230×130 mm, IP67, z opozorilno nalepko električna napetost - pritditev pod betonsko klopjo</t>
  </si>
  <si>
    <t>nrp. Kot: Philipis WALIMLED100/12</t>
  </si>
  <si>
    <t>Napajanik za LED trak , napajalna napetost 12V, 
priključna električna moč 100 W, zaščita pred prahom in vlago IP67</t>
  </si>
  <si>
    <t>RIGA OPAL WW L=503CM, 50W FRONT LIGHT</t>
  </si>
  <si>
    <r>
      <t>Npr. kot: Philips RIGA LED (</t>
    </r>
    <r>
      <rPr>
        <b/>
        <sz val="10"/>
        <rFont val="Arial"/>
        <family val="2"/>
      </rPr>
      <t>oznaka v načrtu S3</t>
    </r>
    <r>
      <rPr>
        <sz val="10"/>
        <rFont val="Arial CE"/>
        <family val="0"/>
      </rPr>
      <t>)</t>
    </r>
  </si>
  <si>
    <t>LED trak z opalno optiko, zaščita pred prahom in vlago IP68,
 z možnostjo stranskega upogibanja glede na krivuljo klopi, 
zaščitni razred III, možnost spajanja
12V napajanje, jakost 10W/m oziroma 300lm/m, 
barva svetlobe 3000K,
 indeks barvnega videza večji od 80</t>
  </si>
  <si>
    <r>
      <t>Parkovna LED svetilka, skladna z uredbo o svetlobnem onesnaževanju,
ohišje iz tlačno ulitega aluminija,  
zaščita pred prahom in vlago IP66, zaščita pred udarci IK10, 
električni zaščitni razred II,  
optični del svetilke v obliki kolobarja z zunanjim premerom 571mm, simetrična optika DS
konzola za natik na kandelaber fi 62mm, 
višina svetilke 277 mm,  
minimalni izhodni svetlobni tok svetilke 3000lm, 
max. prikjučna električna moč 23W, 
barvna temperatura svetlobe 3000k, 
indeks barvnega videza večji od 80, 
življenjska doba svetilke 100.000 ur L80B10, samodejna regulacija brez potrebe krmilnega kabla, na podlagi izračunavanja točke sredine noči, glede na vklop in izklop svetilke.
temperaturno območje delovanja od -20°C do +35°C.                                   Npr. kot: Philips Towngiude Performer BDP105 GRN30/830 II DS PCC SI 62P DDF2 (</t>
    </r>
    <r>
      <rPr>
        <b/>
        <sz val="10"/>
        <rFont val="Arial"/>
        <family val="2"/>
      </rPr>
      <t>oznaka v načrtu S2</t>
    </r>
    <r>
      <rPr>
        <sz val="10"/>
        <rFont val="Arial"/>
        <family val="2"/>
      </rPr>
      <t xml:space="preserve">)
</t>
    </r>
  </si>
  <si>
    <r>
      <t>Parkovna LED svetilka, skladna z uredbo o svetlobnem onesnaževanju,
ohišje iz tlačno ulitega aluminija,  
zaščita pred prahom in vlago IP66, zaščita pred udarci IK10, 
električni zaščitni razred II,  
optični del svetilke v obliki kolobarja z zunanjim premerom 571mm, široka asimetrična optika za osvetljevanje pešpoti - DW
konzola za natik na kandelaber fi 62mm, 
višina svetilke 277 mm,  
minimalni izhodni svetlobni tok svetilke 3000lm, 
max. prikjučna električna moč 23W, 
barvna temperatura svetlobe 3000k, 
indeks barvnega videza večji od 80, 
življenjska doba svetilke 100.000 ur L80B10, samodejna regulacija brez potrebe krmilnega kabla, na podlagi izračunavanja točke sredine noči, glede na vklop in izklop svetilke.
temperaturno območje delovanja od -20°C do +35°C.                                   Npr. kot: Philips Towngiude PerformerBDP105 GRN30/830 II DW PCC SI 62P DDF2 (</t>
    </r>
    <r>
      <rPr>
        <b/>
        <sz val="10"/>
        <rFont val="Arial"/>
        <family val="2"/>
      </rPr>
      <t>oznaka v načrtu S1</t>
    </r>
    <r>
      <rPr>
        <sz val="10"/>
        <rFont val="Arial CE"/>
        <family val="0"/>
      </rPr>
      <t xml:space="preserve">)
</t>
    </r>
  </si>
  <si>
    <r>
      <t>Kabel</t>
    </r>
    <r>
      <rPr>
        <sz val="10"/>
        <color indexed="10"/>
        <rFont val="Arial"/>
        <family val="2"/>
      </rPr>
      <t xml:space="preserve"> </t>
    </r>
    <r>
      <rPr>
        <sz val="10"/>
        <rFont val="Arial"/>
        <family val="2"/>
      </rPr>
      <t>NYY-J 3x1,5 mm</t>
    </r>
    <r>
      <rPr>
        <vertAlign val="superscript"/>
        <sz val="10"/>
        <rFont val="Arial"/>
        <family val="2"/>
      </rPr>
      <t>2</t>
    </r>
    <r>
      <rPr>
        <sz val="10"/>
        <rFont val="Arial"/>
        <family val="2"/>
      </rPr>
      <t xml:space="preserve"> uvlečen v kabelsko kanalizacijo.</t>
    </r>
  </si>
  <si>
    <r>
      <t>Kabel</t>
    </r>
    <r>
      <rPr>
        <sz val="10"/>
        <color indexed="10"/>
        <rFont val="Arial"/>
        <family val="2"/>
      </rPr>
      <t xml:space="preserve"> </t>
    </r>
    <r>
      <rPr>
        <sz val="10"/>
        <rFont val="Arial"/>
        <family val="2"/>
      </rPr>
      <t>NYY-J 5x10 mm</t>
    </r>
    <r>
      <rPr>
        <vertAlign val="superscript"/>
        <sz val="10"/>
        <rFont val="Arial"/>
        <family val="2"/>
      </rPr>
      <t>2</t>
    </r>
    <r>
      <rPr>
        <sz val="10"/>
        <rFont val="Arial"/>
        <family val="2"/>
      </rPr>
      <t xml:space="preserve"> uvlečen v kabelsko kanalizacijo.</t>
    </r>
  </si>
  <si>
    <t>Meteorna in fekalna kanalizacija (zemeljska dela)</t>
  </si>
  <si>
    <t>Vodovod (zemeljska dela)</t>
  </si>
  <si>
    <t>Kombinirano diferenčno zaščitno stikalo, KZS C6A 1P, 30mA, vgrajeno v omarici napajalnika</t>
  </si>
  <si>
    <t>Drobni material</t>
  </si>
  <si>
    <r>
      <t xml:space="preserve">Elektroinstalacijska cev, rebrasta, gibljiva </t>
    </r>
    <r>
      <rPr>
        <sz val="10"/>
        <rFont val="Arial"/>
        <family val="2"/>
      </rPr>
      <t>Ø</t>
    </r>
    <r>
      <rPr>
        <sz val="10"/>
        <rFont val="Arial CE"/>
        <family val="2"/>
      </rPr>
      <t xml:space="preserve"> 16mm</t>
    </r>
  </si>
  <si>
    <t>popis PARK (1.del)</t>
  </si>
  <si>
    <t>Dobava in polaganje betonskih tlakovcev romboidne oblike (vzorcev obliki prizem), debeline 6 cm, komplet z izdelavo peščene podlage v debelini 5 cm, z utrjevanjem in zastičenjem reg s kremenčevim peskom.</t>
  </si>
  <si>
    <t xml:space="preserve">Dobava in vgradnja revizijskega jaška iz betonskih cevi Ø 80cm za odvode meteorne kanalizacije, globine do 1,5m. V ceni je potrebno upoštevati tudi dobavo in vgradnjo LTŽ pokrova premera 60cm nosilnosti 400kN, na montažnem AB vencu. Kompletno z izdelavo podložnega betona C8/10, obbetoniranjem jaška iz betona C16/20, napravo mulde, fino obdelavo notranjosti, prebijanjem sten in izdelavo priključkov. </t>
  </si>
  <si>
    <t>- Ponikovalnica Ø 120 cm skupne globine cca 4,00 m od tega efektivne minimalno 3,0 m, LTŽ pokrov Ø 60 cm (12,5t)</t>
  </si>
  <si>
    <t>II. SKLOP 2 - PARK - poligon za kolesarje (pumptrack)</t>
  </si>
  <si>
    <t>POLIGON ZA KOLESARJE (PUMPTRACK)</t>
  </si>
  <si>
    <t>POLIGON ZA KOLESARJE skupaj:</t>
  </si>
  <si>
    <t>Izlov rib.</t>
  </si>
  <si>
    <t>Vsi stroški razpiranja gradbene jame, ki zagotavlja varno delo, kot tudi dodatek za otežkočen izkop v predmetnem jarku.</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</si>
  <si>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</si>
  <si>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Ponudnik mora izpolniti seznam ponujene opreme in materiala.</t>
  </si>
  <si>
    <t>I. SKLOP 1 - PARK - gradbena in druga dela</t>
  </si>
  <si>
    <t>- križanje z obstoječim vodovodom v zaščitni cevi PE DN 250</t>
  </si>
  <si>
    <t>- križanje z obstoječo fekalno kanalizacijo v zaščitni cevi PE DN 300</t>
  </si>
  <si>
    <t>- križanje z obstoječo elektro NN in SN traso v zaščitni cevi PE DN 250</t>
  </si>
  <si>
    <t>- križanje z obstoječo traso telekomunikacij (TK, KKS) v zaščitni cevi PE DN 250</t>
  </si>
  <si>
    <t>Dobava in postavitev predfabriciranih betonskih cestnih robnikov 15/25/100 cm ter zastičenje s cementno malto. Kompletno s pripravo betonske podlage iz betona C12/15, 0-16 mm. Položeni 12 cm nad vozno površino.</t>
  </si>
  <si>
    <t>Dobava in postavitev predfabriciranih betonskih cestnih robnikov v krivini 15/25/33-50 cm ter zastičenje s cementno malto. Kompletno s pripravo betonske podlage iz betona C12/15, 0-16 mm. Položeni 12 cm nad vozno površino.</t>
  </si>
  <si>
    <t>Dobava in vgrajevanje betonskih lamelnih robnikov dimenzij 5/20/100 cm. Kompletno s pripravo podlage, betonom C12/15 in vsemi pomožnimi deli. Zastičenje s cementno malto.</t>
  </si>
  <si>
    <t>Dobava in vgrajevanje poglobljenih betonskih cestnih robnikov s posnetimi robovi (položeni pokončno, 0-2 cm nad vozno površino) dimenzij 15/25/100 cm ter zastičenje s cementno malto. Kompletno s pripravo podlage, betonom C12/15, 0-16 mm in vsemi pomožnimi deli.</t>
  </si>
  <si>
    <t xml:space="preserve">Izdelava, dobava in montaža linijskih betonskih klopi ločne oblike po detajlu (komplet beton, opaž, armatura, leseno sedalo):
- prefabriciran AB podstavek 50x20 cm komplet z vijačenjem v podložni beton;
- prefabricirana AB linijska klop (beton 0,12m3/m1 klopi), viden štokan beton,  komplet z vijačenjem elementa v AB podstavek, na spodnji strani klopi utor 20x15 mm za LED linijsko osvetlitev, skupaj z vstavljenimi rebrastimi zaščitnimi cevmi za razvod razsvetljave pod klopjo;
- sedalo: letve (sibirski macesen) vijačene v AB element.
</t>
  </si>
  <si>
    <t>SKUPAJ VSI SKLOPI (brez DDV)</t>
  </si>
  <si>
    <t>SKUPAJ SKLOP 1 (brez DDV):</t>
  </si>
  <si>
    <t>SKUPAJ SKLOP 2 (brez DDV):</t>
  </si>
  <si>
    <t>julij 2017, julij 2019</t>
  </si>
  <si>
    <t>- križanje s fekalno kanalizacijo v zaščitni cevi
 PE DN 300</t>
  </si>
  <si>
    <t>- križanje z vodovodom v zaščitni cevi PE DN 250</t>
  </si>
  <si>
    <t>GRADBENA IN ZIDARSKA DELA</t>
  </si>
  <si>
    <t>Nadvišanje obstoječega kamnitega zidu po obstoječi liniji zidu:
Kompletna izdelava betonskega zidu s kamnito oblogo skupne višine do H=0,75 m in debeline stene zidu d= 30 cm, z betonskim temeljem zidu dim. 1,20 m x 0,30 m. Kombinirani strojni izkop kanala z odmetom na rob gradbene jame, izdelava peščene blazinice v deb. do 0,50 m ( Ev2 40 Mpa), izdelava podložnega betona v deb. 10 cm (C12/15) pod peto temelja. Dobava, krivljenje, polaganje in vezanje rebraste armature B500B (palice do fi12mm, armaturne mreže Q283) po načrtu. Betoniranje pete zidu (C25/30, XC2, XF3, PV-II, Dmax 32), betoniranje stene zidu (C30/37, XD3, XF4, PV-II, Dmax 16) skupaj z dvostranskim opažem celotnega betonskega dela zidu, dilatacije na cca. 5,0 m. Končna obdelava vidne stene zidu z oblogo iz naravno klesanega kamna po detajlu, debelina obloge d=10 cm, sidranje obloge v AB steno zidu, uporaba lepila za naravni kamen za zunanje površine (razred C2 TE S1), lepilo odporno na zmrzovanje, soli, skupaj s pripravo površine za izvedbo obloge in ostalim pritrdilnim, pomožnim in sidrnim materialom. Izgled zidu enak obstoječemu, skupaj z zaključnim betonskim vencem v deb. 5 cm. Strojni zasip zidu z izkopanim materialom, utrjevanje po slojih 20 cm. Nakladanje in odvoz odpada na trajno deponijo (deponijo pridobi izvajalec).</t>
  </si>
  <si>
    <t>Dobetoniranje venca obstoječega kamnitega zidu po obstoječi liniji zidu:
Kompletna izdelava betonskega venca na obst. kamnitem zidu, debeline d= 8-10 cm v širini obst. zidu+10cm. Ročni izkop kanala za zidom za izdelavo opaža venca. Dobava, krivljenje, polaganje in vezanje rebraste armature B500B (palice do fi12mm, armaturne mreže Q226). Betoniranje venca zidu (C30/37, XD3, XF4, PV-II, Dmax 16). Dobava in izdelava dvostranskega opaža skupaj z vsem ustreznim pritrdilnim in sidrnim materialom ter razopaževanjem po zaključenih delih. Končna obdelava venca brušenje ostrih robov in vidnih nepravilnosti do ravnega izgleda. Izgled venca zidu enak obstoječemu ob cesti. Ročni zasip zidu z izkopanim materialom, utrjevanje po slojih 20 cm. Nakladanje in odvoz odpada na trajno deponijo (deponijo pridobi izvajalec).</t>
  </si>
  <si>
    <t>GRADBENA IN ZIDARSKA DELA skupaj:</t>
  </si>
  <si>
    <t>Dobava in vgradnja ALU ločilnih vrtnih profilov velikosti 97/2500 mm, skupaj s pritrdilnimi elementi (stebrički ali nosilci). Elementi ločujejo peščeno površino pod klopmi in zelenico okrog klopi.</t>
  </si>
  <si>
    <t>Dobava in postavitev predfabriciranih betonskih cestnih robnikov 15/25/100 cm ter zastičenje s cementno malto. Kompletno s pripravo betonske podlage iz betona C12/15, 0-16 mm. Položeni 15 cm nad pohodno površino kot element stopnice.</t>
  </si>
  <si>
    <t>Fino planiranje tampona v predpisanih padcih po projektu, dobava sejanega peska granulacije 0-8 mm, planiranje in utrjevanje - priprava na asfaltiranje.</t>
  </si>
  <si>
    <t>Dobava in vgrajevanje asfalta:</t>
  </si>
  <si>
    <t>- obrabni sloj - AC 8 surf B 70/100 A5 v deb. 4 cm</t>
  </si>
  <si>
    <t>Izdelava stika asfaltne in betonske površine hodnika za pešce na območju robnega venca mostu. Rezkanje - frezanje obstoječega betona in zalivanje stika s trajno elastično bistumensko zmesjo - pasto v dolžini stika cca. 1,20 m.</t>
  </si>
  <si>
    <t xml:space="preserve">Dobava in vgrajevanje granitnih kock 8/8/8 cm po dve v vrsti, komplet z betonsko podlago (C12/15) v debelini do 15 cm in fugiranjem stikov s cementno  vodotesno malto odporno na soli in zmrzal (položene v krivini - širina fuge od 2 cm). </t>
  </si>
  <si>
    <t xml:space="preserve">Dobava in vgrajevanje granitnih kock 8/8/8 cm po pet v vrsti v obliki mulde (na mestu obst. mulde ob obst. kamnitem zidu), komplet z betonsko podlago (C12/15) in fugiranjem stikov s cementno  vodotesno malto odporno na soli in zmrzal (položene po obliki obst. zidu, širina fuge 2 cm). </t>
  </si>
  <si>
    <t>Krpanje obstoječe asfaltne površine na delu rezanja asfalta za potrebe izdelave priklopov fekalne in meteorne kanalizacije. Vključno z izvedbo hladnega obrizga asfalta na sitkovanju obstoječega z novim. Izvedba z asfaltom v enakih sestavah in debelinah kot obstoječe stanje, vključno z predhodnim ustreznim utrjevanjem tampona ter izravnavo.</t>
  </si>
  <si>
    <t>Dobava in vgradnja lesenih okroglih tlakovcev deb. 10cm iz impregniranih hrastovih elementov, vključno z utrjevanjem podlage ter fugiranem med elementi z mivko. Ureditev pod klopmi dolžine 2,20 m v parku.</t>
  </si>
  <si>
    <t>-izdelava in dobava ponikovalnice zajema tudi vsa potrebna zemeljska dela in sicer izkop v obliki prisekanega stožca v globini cca 4,00 m pod naklonom 65°, širina dna izkopa je 120 cm od zunanjega roba cevi, performirane cevi se obsipajo s kamnitimi kroglami Ø 50-150 mm brez finih frakcij (do višine perforiranih cevi), nad vtokom v ponikovalnico pa se na zasip s krogel vgradi glinen naboj v debelini 30 cm in se ga zaščiti s polipropilensko polstjo (400g/m2), nad polstjo se izdela zasutje z gramozom</t>
  </si>
  <si>
    <t>Izdelava odcepa za hišni priključek DN160 mm s priklopom na jašek, kompletno z vsemi pripadajočimi gradbenimi deli, vključno s povrnitvijo v obstoječe stanje, pripravljalnimi in zaključnimi deli ter dobavo in montažo potrebnih kosov in čepom na koncu cevi.</t>
  </si>
  <si>
    <t>Dobava in vgraditev revizijskega jaška iz cevi iz umetnih snovi DN 800 mm (notranji premer), globine do 1,50 m, s pripadajočo lestvijo, muldo in koritnicami za priključevanje hišnih priključkov in drugih kanalov, podbetoniranje jaška, AB venec ter dobava in montaža LTŽ pokrova Ø 60 cm z nosilnostjo12,5 t (D125). Zgornji del jaška se zaključi s konusom.</t>
  </si>
  <si>
    <t>Izdelava povezave/prevezave novega fekalnega voda na puščeni odcep v cesti. V ceni je potrebno upoštevati izkop in prevezavo skupaj z vsem materialom in fazonskimi kosi ter zasip in ponovno utrditev terena.</t>
  </si>
  <si>
    <t>Klopi 02d (leseno sedalo na obst. kamnitem zidu)</t>
  </si>
  <si>
    <t xml:space="preserve">- prečni nosilci za klop - RF ploščato železo 
  50/10mm, na rastru cca 50 cm, </t>
  </si>
  <si>
    <r>
      <t>- vzdolžni nosilci za klop - Ω</t>
    </r>
    <r>
      <rPr>
        <sz val="14"/>
        <rFont val="Arial"/>
        <family val="2"/>
      </rPr>
      <t xml:space="preserve"> </t>
    </r>
    <r>
      <rPr>
        <sz val="10"/>
        <rFont val="Arial"/>
        <family val="2"/>
      </rPr>
      <t>profil, 72/10mm, d=2mm, kvaliteta S355J2, linijski, med robnimi prečnimi nosilci, vroče cinkani in vijačeni med lesenimi letvami v C profil;</t>
    </r>
  </si>
  <si>
    <t>- leseno sedalo letve 4/4 cm (sibirski macesen), vijačene v prečne nosilce.</t>
  </si>
  <si>
    <t xml:space="preserve">Izdelava, dobava in montaža linijskega sedala v dolžini 2 x 2,50 m za klop (komplet leseno sedalo, kovinska podkonstrukcija, montaža z vijačenjem v AB venec kamnitega zidu):
</t>
  </si>
  <si>
    <t>- zatiči za klop, C profil 80/80/10mm d=2mm, točkovni, vroče cinkani in vijačeni v AB venec zidu,</t>
  </si>
  <si>
    <t>Dobava in vgradnja RF stojala za kolesa dimenzij 40 x 93 cm, kot npr.: Klemen urbana oprema, naslon UNO INOX 40 ali enakovredno, vključn z pritrjevanjem v betonski temelj. Montaža stojal na medsebojni razdalji 1,20 m.</t>
  </si>
  <si>
    <t>Dobava, nasipanje, planiranje in utrjevanje prečišščene zemljine II. kategorije-višinska ureditev poligogona za kolesarje - PUMP TRACK, oblikovanje valov, ramp in nagnjenih zavojev. Upoštevati tudi tudi ustrezno utrditev površine in zalikanje z vodo pred polaganjem asfalta. Dobava in vgrajevanje asfalta-poligon za kolesarje-steza širine 2,0 m z valovi in grbinami (kolesarska steza-pump track): asfalt AC  base B 70/100 A5 v deb. 5 cm, skupne kvadrature do 200 m2, okoliška ureditev zatravljena. Skupna površina za ureditev poligona do 420 m2.</t>
  </si>
  <si>
    <t xml:space="preserve">Ponudnik: </t>
  </si>
  <si>
    <t>DDV (22%)</t>
  </si>
  <si>
    <t>SKUPAJ SKLOP 1 z DDV:</t>
  </si>
  <si>
    <t>SKUPAJ SKLOP 2 z DDV:</t>
  </si>
  <si>
    <t>SKUPNA REKAPITULACIJA:</t>
  </si>
  <si>
    <t xml:space="preserve">PREDRAČUN ŠT. </t>
  </si>
  <si>
    <t>Z DNE</t>
  </si>
  <si>
    <r>
      <t xml:space="preserve">Dobava in postavitev pitnika dim. 61x52x100 cm, ogrodje-telo pitnika les hrast, na vrhu RF skledica, kompletno s sistemom na pritisk in reducirnim ventilom za nastavitev, okovje z nerjavečega jekla,  pitnik v nivoju končnega tlaka z jeklenimii sidri pritrjen na betonski temelj dim. 30/30/80cm iz C20/25, kompletno s podložnim betonom. </t>
    </r>
    <r>
      <rPr>
        <sz val="10"/>
        <color indexed="10"/>
        <rFont val="Arial CE"/>
        <family val="0"/>
      </rPr>
      <t>V postavki upoštevati tudi priključitev na predviden vodovod z vsemi potrebnimi gradbenimi in montažnimi deli.</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</si>
</sst>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numFmt numFmtId="179" formatCode="#,##0.0"/>
    <numFmt numFmtId="180" formatCode="_-* #,##0\ _S_I_T_-;\-* #,##0\ _S_I_T_-;_-* &quot;-&quot;??\ _S_I_T_-;_-@_-"/>
    <numFmt numFmtId="181" formatCode="00&quot;.&quot;"/>
    <numFmt numFmtId="182" formatCode="#,##0.00\ [$€-1]"/>
    <numFmt numFmtId="183" formatCode="##,###,###,##0.00"/>
    <numFmt numFmtId="184" formatCode="_-* #,##0.00\ _E_U_R_-;\-* #,##0.00\ _E_U_R_-;_-* &quot;-&quot;??\ _E_U_R_-;_-@_-"/>
    <numFmt numFmtId="185" formatCode="_([$€]* #,##0.00_);_([$€]* \(#,##0.00\);_([$€]* &quot;-&quot;??_);_(@_)"/>
    <numFmt numFmtId="186" formatCode="#,##0.00\ &quot;€&quot;"/>
    <numFmt numFmtId="187" formatCode="General_)"/>
    <numFmt numFmtId="188" formatCode="[$-424]dddd\,\ dd\.\ mmmm\ yyyy"/>
    <numFmt numFmtId="189" formatCode="#,##0.00\ [$€-1];\-#,##0.00\ [$€-1]"/>
    <numFmt numFmtId="190" formatCode="#,##0.00\ \€"/>
    <numFmt numFmtId="191" formatCode="0.0"/>
    <numFmt numFmtId="192" formatCode="#,##0\ &quot;EUR&quot;;\-#,##0\ &quot;EUR&quot;"/>
    <numFmt numFmtId="193" formatCode="0.0%"/>
    <numFmt numFmtId="194" formatCode="_-* #,##0.00\ [$€-424]_-;\-* #,##0.00\ [$€-424]_-;_-* &quot;-&quot;??\ [$€-424]_-;_-@_-"/>
  </numFmts>
  <fonts count="80">
    <font>
      <sz val="10"/>
      <name val="Arial CE"/>
      <family val="0"/>
    </font>
    <font>
      <b/>
      <sz val="10"/>
      <name val="Arial CE"/>
      <family val="2"/>
    </font>
    <font>
      <sz val="10"/>
      <name val="Gatineau"/>
      <family val="0"/>
    </font>
    <font>
      <sz val="8"/>
      <name val="Arial CE"/>
      <family val="2"/>
    </font>
    <font>
      <u val="single"/>
      <sz val="10"/>
      <color indexed="12"/>
      <name val="Arial CE"/>
      <family val="0"/>
    </font>
    <font>
      <u val="single"/>
      <sz val="10"/>
      <color indexed="36"/>
      <name val="Arial CE"/>
      <family val="0"/>
    </font>
    <font>
      <b/>
      <sz val="12"/>
      <name val="Arial CE"/>
      <family val="2"/>
    </font>
    <font>
      <sz val="14"/>
      <name val="Arial CE"/>
      <family val="2"/>
    </font>
    <font>
      <b/>
      <sz val="14"/>
      <name val="Arial CE"/>
      <family val="2"/>
    </font>
    <font>
      <sz val="11"/>
      <name val="Arial CE"/>
      <family val="2"/>
    </font>
    <font>
      <sz val="10"/>
      <name val="Arial"/>
      <family val="2"/>
    </font>
    <font>
      <b/>
      <sz val="10"/>
      <name val="Arial"/>
      <family val="2"/>
    </font>
    <font>
      <b/>
      <sz val="12"/>
      <name val="Arial"/>
      <family val="2"/>
    </font>
    <font>
      <b/>
      <sz val="11"/>
      <name val="Arial"/>
      <family val="2"/>
    </font>
    <font>
      <vertAlign val="superscript"/>
      <sz val="10"/>
      <name val="Arial CE"/>
      <family val="0"/>
    </font>
    <font>
      <b/>
      <sz val="11"/>
      <name val="Arial CE"/>
      <family val="2"/>
    </font>
    <font>
      <b/>
      <u val="single"/>
      <sz val="10"/>
      <name val="Arial CE"/>
      <family val="2"/>
    </font>
    <font>
      <u val="single"/>
      <sz val="10"/>
      <color indexed="36"/>
      <name val="Arial"/>
      <family val="2"/>
    </font>
    <font>
      <u val="single"/>
      <sz val="10"/>
      <color indexed="12"/>
      <name val="Arial"/>
      <family val="2"/>
    </font>
    <font>
      <sz val="11"/>
      <name val="Times New Roman CE"/>
      <family val="0"/>
    </font>
    <font>
      <sz val="12"/>
      <name val="Arial CE"/>
      <family val="0"/>
    </font>
    <font>
      <sz val="8"/>
      <name val="Arial"/>
      <family val="2"/>
    </font>
    <font>
      <b/>
      <sz val="8"/>
      <name val="Arial"/>
      <family val="2"/>
    </font>
    <font>
      <sz val="11"/>
      <name val="Arial"/>
      <family val="2"/>
    </font>
    <font>
      <vertAlign val="superscript"/>
      <sz val="10"/>
      <name val="Arial"/>
      <family val="2"/>
    </font>
    <font>
      <b/>
      <i/>
      <sz val="10"/>
      <name val="Arial CE"/>
      <family val="0"/>
    </font>
    <font>
      <i/>
      <sz val="9"/>
      <name val="Arial CE"/>
      <family val="0"/>
    </font>
    <font>
      <i/>
      <sz val="10"/>
      <name val="Arial CE"/>
      <family val="0"/>
    </font>
    <font>
      <sz val="10"/>
      <name val="Calibri"/>
      <family val="2"/>
    </font>
    <font>
      <b/>
      <sz val="8"/>
      <name val="Arial CE"/>
      <family val="0"/>
    </font>
    <font>
      <sz val="9"/>
      <name val="Arial"/>
      <family val="2"/>
    </font>
    <font>
      <b/>
      <i/>
      <sz val="9"/>
      <name val="Arial"/>
      <family val="2"/>
    </font>
    <font>
      <i/>
      <sz val="9"/>
      <name val="Arial"/>
      <family val="2"/>
    </font>
    <font>
      <b/>
      <sz val="9"/>
      <name val="Arial"/>
      <family val="2"/>
    </font>
    <font>
      <sz val="12"/>
      <name val="Courier"/>
      <family val="3"/>
    </font>
    <font>
      <u val="single"/>
      <sz val="10"/>
      <name val="Arial CE"/>
      <family val="0"/>
    </font>
    <font>
      <b/>
      <sz val="9"/>
      <name val="Arial CE"/>
      <family val="0"/>
    </font>
    <font>
      <b/>
      <u val="single"/>
      <sz val="12"/>
      <name val="Arial"/>
      <family val="2"/>
    </font>
    <font>
      <b/>
      <i/>
      <u val="single"/>
      <sz val="10"/>
      <name val="Arial"/>
      <family val="2"/>
    </font>
    <font>
      <sz val="10"/>
      <color indexed="10"/>
      <name val="Arial"/>
      <family val="2"/>
    </font>
    <font>
      <b/>
      <sz val="10.5"/>
      <name val="Arial CE"/>
      <family val="0"/>
    </font>
    <font>
      <sz val="14"/>
      <name val="Arial"/>
      <family val="2"/>
    </font>
    <font>
      <sz val="10"/>
      <color indexed="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0"/>
    </font>
    <font>
      <sz val="10"/>
      <color theme="1"/>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00"/>
        <bgColor indexed="64"/>
      </patternFill>
    </fill>
    <fill>
      <patternFill patternType="solid">
        <fgColor theme="2" tint="-0.09996999800205231"/>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right/>
      <top style="thin">
        <color theme="9" tint="0.39998000860214233"/>
      </top>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177" fontId="10" fillId="0" borderId="0" applyFont="0" applyFill="0" applyBorder="0" applyAlignment="0" applyProtection="0"/>
    <xf numFmtId="0" fontId="63" fillId="20" borderId="0" applyNumberFormat="0" applyBorder="0" applyAlignment="0" applyProtection="0"/>
    <xf numFmtId="185"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64" fillId="21" borderId="1" applyNumberFormat="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9" fillId="0" borderId="0">
      <alignment/>
      <protection/>
    </xf>
    <xf numFmtId="0" fontId="10" fillId="0" borderId="0">
      <alignment/>
      <protection/>
    </xf>
    <xf numFmtId="0" fontId="2" fillId="0" borderId="0">
      <alignment/>
      <protection/>
    </xf>
    <xf numFmtId="0" fontId="0" fillId="0" borderId="0">
      <alignment/>
      <protection/>
    </xf>
    <xf numFmtId="0" fontId="0" fillId="0" borderId="0">
      <alignment/>
      <protection/>
    </xf>
    <xf numFmtId="0" fontId="69" fillId="22" borderId="0" applyNumberFormat="0" applyBorder="0" applyAlignment="0" applyProtection="0"/>
    <xf numFmtId="0" fontId="0" fillId="0" borderId="0">
      <alignment/>
      <protection/>
    </xf>
    <xf numFmtId="37" fontId="34" fillId="0" borderId="0">
      <alignment/>
      <protection/>
    </xf>
    <xf numFmtId="0" fontId="0" fillId="0" borderId="0">
      <alignment/>
      <protection/>
    </xf>
    <xf numFmtId="0" fontId="10" fillId="0" borderId="0">
      <alignment/>
      <protection/>
    </xf>
    <xf numFmtId="0" fontId="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2" fillId="0" borderId="6" applyNumberFormat="0" applyFill="0" applyAlignment="0" applyProtection="0"/>
    <xf numFmtId="0" fontId="73" fillId="30" borderId="7" applyNumberFormat="0" applyAlignment="0" applyProtection="0"/>
    <xf numFmtId="0" fontId="74" fillId="21" borderId="8" applyNumberFormat="0" applyAlignment="0" applyProtection="0"/>
    <xf numFmtId="0" fontId="75" fillId="31" borderId="0" applyNumberFormat="0" applyBorder="0" applyAlignment="0" applyProtection="0"/>
    <xf numFmtId="0" fontId="0" fillId="0" borderId="0">
      <alignment/>
      <protection/>
    </xf>
    <xf numFmtId="176" fontId="0" fillId="0" borderId="0" applyFont="0" applyFill="0" applyBorder="0" applyAlignment="0" applyProtection="0"/>
    <xf numFmtId="174" fontId="0" fillId="0" borderId="0" applyFont="0" applyFill="0" applyBorder="0" applyAlignment="0" applyProtection="0"/>
    <xf numFmtId="172" fontId="1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3"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173" fontId="2" fillId="0" borderId="0" applyFont="0" applyFill="0" applyBorder="0" applyAlignment="0" applyProtection="0"/>
    <xf numFmtId="0" fontId="76" fillId="32" borderId="8" applyNumberFormat="0" applyAlignment="0" applyProtection="0"/>
    <xf numFmtId="0" fontId="77" fillId="0" borderId="9" applyNumberFormat="0" applyFill="0" applyAlignment="0" applyProtection="0"/>
  </cellStyleXfs>
  <cellXfs count="636">
    <xf numFmtId="0" fontId="0" fillId="0" borderId="0" xfId="0" applyAlignment="1">
      <alignment/>
    </xf>
    <xf numFmtId="0" fontId="0" fillId="0" borderId="0" xfId="0" applyFill="1" applyAlignment="1">
      <alignment vertical="center"/>
    </xf>
    <xf numFmtId="0" fontId="13" fillId="0" borderId="0" xfId="0" applyFont="1" applyFill="1" applyAlignment="1">
      <alignment horizontal="left" vertical="center"/>
    </xf>
    <xf numFmtId="182" fontId="0" fillId="0" borderId="0" xfId="0" applyNumberFormat="1" applyFill="1" applyAlignment="1">
      <alignment vertical="center"/>
    </xf>
    <xf numFmtId="0" fontId="0" fillId="0" borderId="0" xfId="0" applyFont="1" applyFill="1" applyAlignment="1">
      <alignment vertical="center"/>
    </xf>
    <xf numFmtId="181" fontId="3" fillId="0" borderId="0" xfId="86" applyNumberFormat="1" applyFont="1" applyFill="1" applyBorder="1" applyAlignment="1" applyProtection="1">
      <alignment horizontal="center" vertical="top"/>
      <protection/>
    </xf>
    <xf numFmtId="0" fontId="3" fillId="0" borderId="0" xfId="58" applyNumberFormat="1" applyFont="1" applyFill="1" applyBorder="1" applyAlignment="1" applyProtection="1">
      <alignment horizontal="center"/>
      <protection/>
    </xf>
    <xf numFmtId="179" fontId="3" fillId="0" borderId="0" xfId="58" applyNumberFormat="1" applyFont="1" applyFill="1" applyBorder="1" applyAlignment="1" applyProtection="1">
      <alignment horizontal="center"/>
      <protection/>
    </xf>
    <xf numFmtId="181" fontId="3" fillId="0" borderId="0" xfId="87"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quotePrefix="1">
      <alignment horizontal="left" vertical="top" wrapText="1"/>
      <protection/>
    </xf>
    <xf numFmtId="0" fontId="10" fillId="0" borderId="0" xfId="57" applyNumberFormat="1" applyFont="1" applyFill="1" applyBorder="1" applyAlignment="1" applyProtection="1">
      <alignment horizontal="center"/>
      <protection/>
    </xf>
    <xf numFmtId="182" fontId="0" fillId="0" borderId="0" xfId="84" applyNumberFormat="1" applyFont="1" applyFill="1" applyBorder="1" applyAlignment="1">
      <alignment vertical="center"/>
    </xf>
    <xf numFmtId="0" fontId="15" fillId="0" borderId="0" xfId="0" applyFont="1" applyFill="1" applyAlignment="1">
      <alignment horizontal="left" vertical="center"/>
    </xf>
    <xf numFmtId="0" fontId="12" fillId="0" borderId="0" xfId="0" applyFont="1" applyFill="1" applyAlignment="1">
      <alignment horizontal="left" vertical="center"/>
    </xf>
    <xf numFmtId="0" fontId="0" fillId="0" borderId="0" xfId="0" applyFill="1" applyAlignment="1">
      <alignment horizontal="right" vertical="center"/>
    </xf>
    <xf numFmtId="0" fontId="1" fillId="0" borderId="0" xfId="0" applyFont="1" applyFill="1" applyAlignment="1">
      <alignment horizontal="left" vertical="center" wrapText="1"/>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pplyProtection="1">
      <alignment horizontal="left" vertical="top" wrapText="1"/>
      <protection/>
    </xf>
    <xf numFmtId="186" fontId="10" fillId="0" borderId="0" xfId="0" applyNumberFormat="1" applyFont="1" applyFill="1" applyAlignment="1" applyProtection="1">
      <alignment horizontal="right"/>
      <protection locked="0"/>
    </xf>
    <xf numFmtId="0" fontId="10" fillId="0" borderId="0" xfId="86" applyNumberFormat="1" applyFont="1" applyFill="1" applyBorder="1" applyAlignment="1" applyProtection="1">
      <alignment horizontal="left" vertical="top" wrapText="1"/>
      <protection/>
    </xf>
    <xf numFmtId="0" fontId="10" fillId="0" borderId="0" xfId="86" applyNumberFormat="1" applyFont="1" applyFill="1" applyBorder="1" applyAlignment="1" applyProtection="1">
      <alignment horizontal="center"/>
      <protection/>
    </xf>
    <xf numFmtId="190" fontId="10" fillId="0" borderId="0" xfId="86" applyNumberFormat="1" applyFont="1" applyFill="1" applyBorder="1" applyAlignment="1" applyProtection="1">
      <alignment horizontal="right"/>
      <protection locked="0"/>
    </xf>
    <xf numFmtId="190" fontId="10" fillId="0" borderId="0" xfId="86" applyNumberFormat="1" applyFont="1" applyFill="1" applyBorder="1" applyAlignment="1" applyProtection="1">
      <alignment/>
      <protection/>
    </xf>
    <xf numFmtId="179" fontId="10" fillId="0" borderId="0" xfId="86" applyNumberFormat="1" applyFont="1" applyFill="1" applyBorder="1" applyAlignment="1" applyProtection="1">
      <alignment horizontal="center"/>
      <protection/>
    </xf>
    <xf numFmtId="0" fontId="0" fillId="0" borderId="0" xfId="58" applyFont="1" applyProtection="1">
      <alignment/>
      <protection locked="0"/>
    </xf>
    <xf numFmtId="0" fontId="10" fillId="0" borderId="0" xfId="64" applyFont="1" applyFill="1" applyBorder="1" applyAlignment="1" applyProtection="1">
      <alignment vertical="top" wrapText="1"/>
      <protection/>
    </xf>
    <xf numFmtId="0" fontId="10" fillId="0" borderId="0" xfId="64" applyFont="1" applyFill="1" applyBorder="1" applyAlignment="1" applyProtection="1">
      <alignment vertical="top" wrapText="1"/>
      <protection/>
    </xf>
    <xf numFmtId="4" fontId="10" fillId="0" borderId="0" xfId="56" applyNumberFormat="1" applyFont="1" applyFill="1" applyAlignment="1" applyProtection="1">
      <alignment horizontal="right"/>
      <protection locked="0"/>
    </xf>
    <xf numFmtId="0" fontId="0" fillId="0" borderId="0" xfId="104" applyNumberFormat="1" applyFont="1" applyFill="1" applyBorder="1" applyAlignment="1" applyProtection="1">
      <alignment horizontal="left" vertical="top" wrapText="1"/>
      <protection/>
    </xf>
    <xf numFmtId="0" fontId="3" fillId="0" borderId="0" xfId="58" applyNumberFormat="1" applyFont="1" applyFill="1" applyBorder="1" applyAlignment="1" applyProtection="1">
      <alignment horizontal="center" wrapText="1"/>
      <protection/>
    </xf>
    <xf numFmtId="4" fontId="10" fillId="0" borderId="0" xfId="57" applyNumberFormat="1" applyFont="1" applyFill="1" applyAlignment="1" applyProtection="1">
      <alignment horizontal="right" wrapText="1"/>
      <protection/>
    </xf>
    <xf numFmtId="0" fontId="0" fillId="0" borderId="0" xfId="0" applyNumberFormat="1" applyFill="1" applyAlignment="1" applyProtection="1">
      <alignment horizontal="left" vertical="top" wrapText="1"/>
      <protection/>
    </xf>
    <xf numFmtId="0" fontId="0" fillId="0" borderId="0" xfId="0" applyFont="1" applyFill="1" applyAlignment="1" applyProtection="1">
      <alignment wrapText="1"/>
      <protection/>
    </xf>
    <xf numFmtId="186" fontId="0" fillId="0" borderId="0" xfId="89" applyNumberFormat="1" applyFont="1" applyFill="1" applyBorder="1" applyAlignment="1" applyProtection="1">
      <alignment horizontal="right"/>
      <protection/>
    </xf>
    <xf numFmtId="181" fontId="3" fillId="0" borderId="0" xfId="89" applyNumberFormat="1" applyFont="1" applyFill="1" applyBorder="1" applyAlignment="1" applyProtection="1">
      <alignment horizontal="center" vertical="top"/>
      <protection/>
    </xf>
    <xf numFmtId="0" fontId="0" fillId="0" borderId="0" xfId="0" applyFill="1" applyAlignment="1" applyProtection="1">
      <alignment horizontal="center"/>
      <protection/>
    </xf>
    <xf numFmtId="179" fontId="0" fillId="0" borderId="0" xfId="0" applyNumberFormat="1" applyFill="1" applyAlignment="1" applyProtection="1">
      <alignment horizontal="center"/>
      <protection/>
    </xf>
    <xf numFmtId="190" fontId="10" fillId="0" borderId="0" xfId="89" applyNumberFormat="1" applyFont="1" applyFill="1" applyBorder="1" applyAlignment="1" applyProtection="1">
      <alignment horizontal="right"/>
      <protection/>
    </xf>
    <xf numFmtId="0" fontId="0" fillId="0" borderId="0" xfId="57" applyFont="1" applyFill="1" applyAlignment="1" applyProtection="1" quotePrefix="1">
      <alignment vertical="top" wrapText="1"/>
      <protection/>
    </xf>
    <xf numFmtId="0" fontId="0" fillId="0" borderId="0" xfId="89" applyNumberFormat="1" applyFont="1" applyFill="1" applyBorder="1" applyAlignment="1" applyProtection="1">
      <alignment horizontal="left" vertical="top" wrapText="1"/>
      <protection/>
    </xf>
    <xf numFmtId="179" fontId="10" fillId="0" borderId="0" xfId="0" applyNumberFormat="1" applyFont="1" applyFill="1" applyBorder="1" applyAlignment="1" applyProtection="1">
      <alignment horizontal="center"/>
      <protection/>
    </xf>
    <xf numFmtId="179" fontId="0" fillId="0" borderId="0" xfId="57" applyNumberFormat="1" applyFont="1" applyFill="1" applyBorder="1" applyAlignment="1" applyProtection="1">
      <alignment horizontal="center" wrapText="1"/>
      <protection/>
    </xf>
    <xf numFmtId="187" fontId="10" fillId="0" borderId="0" xfId="50" applyNumberFormat="1" applyFont="1" applyFill="1" applyBorder="1" applyAlignment="1" applyProtection="1">
      <alignment horizontal="left" wrapText="1"/>
      <protection/>
    </xf>
    <xf numFmtId="0" fontId="0" fillId="0" borderId="0" xfId="0" applyFont="1" applyFill="1" applyBorder="1" applyAlignment="1">
      <alignment horizontal="left" vertical="center"/>
    </xf>
    <xf numFmtId="179" fontId="10" fillId="0" borderId="0" xfId="87" applyNumberFormat="1" applyFont="1" applyFill="1" applyBorder="1" applyAlignment="1" applyProtection="1">
      <alignment horizontal="center"/>
      <protection/>
    </xf>
    <xf numFmtId="0" fontId="37" fillId="0" borderId="0" xfId="0" applyFont="1" applyFill="1" applyAlignment="1">
      <alignment horizontal="left" vertical="center"/>
    </xf>
    <xf numFmtId="0" fontId="38" fillId="0" borderId="0" xfId="0" applyFont="1" applyFill="1" applyAlignment="1">
      <alignment horizontal="left" vertical="center"/>
    </xf>
    <xf numFmtId="4" fontId="10" fillId="0" borderId="0" xfId="53" applyNumberFormat="1" applyFont="1" applyFill="1" applyAlignment="1" applyProtection="1">
      <alignment horizontal="right"/>
      <protection locked="0"/>
    </xf>
    <xf numFmtId="4" fontId="10" fillId="0" borderId="0" xfId="53" applyNumberFormat="1" applyFont="1" applyFill="1" applyAlignment="1" applyProtection="1">
      <alignment horizontal="right" wrapText="1"/>
      <protection locked="0"/>
    </xf>
    <xf numFmtId="4" fontId="10" fillId="0" borderId="0" xfId="54" applyNumberFormat="1" applyFont="1" applyFill="1" applyAlignment="1" applyProtection="1">
      <alignment horizontal="right"/>
      <protection locked="0"/>
    </xf>
    <xf numFmtId="193" fontId="0" fillId="0" borderId="0" xfId="0" applyNumberFormat="1" applyFont="1" applyFill="1" applyAlignment="1" applyProtection="1">
      <alignment horizontal="center" wrapText="1"/>
      <protection/>
    </xf>
    <xf numFmtId="4" fontId="10" fillId="0" borderId="0" xfId="0" applyNumberFormat="1" applyFont="1" applyFill="1" applyAlignment="1" applyProtection="1">
      <alignment horizontal="right"/>
      <protection locked="0"/>
    </xf>
    <xf numFmtId="0" fontId="0" fillId="0" borderId="0" xfId="0" applyFont="1" applyFill="1" applyBorder="1" applyAlignment="1" applyProtection="1">
      <alignment vertical="top" wrapText="1"/>
      <protection/>
    </xf>
    <xf numFmtId="0" fontId="0" fillId="0" borderId="0" xfId="0" applyFill="1" applyAlignment="1" applyProtection="1">
      <alignment/>
      <protection/>
    </xf>
    <xf numFmtId="0" fontId="0" fillId="0" borderId="0" xfId="0" applyFill="1" applyAlignment="1" applyProtection="1">
      <alignment horizontal="right"/>
      <protection/>
    </xf>
    <xf numFmtId="4" fontId="0" fillId="0" borderId="0" xfId="0" applyNumberFormat="1" applyFill="1" applyAlignment="1" applyProtection="1">
      <alignment/>
      <protection/>
    </xf>
    <xf numFmtId="0" fontId="0" fillId="0" borderId="0" xfId="0" applyFill="1" applyBorder="1" applyAlignment="1">
      <alignment horizontal="right"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2" fontId="78" fillId="0" borderId="0" xfId="0" applyNumberFormat="1" applyFont="1" applyFill="1" applyAlignment="1">
      <alignment horizontal="right" vertical="center"/>
    </xf>
    <xf numFmtId="0" fontId="0" fillId="0" borderId="10" xfId="0" applyFill="1" applyBorder="1" applyAlignment="1">
      <alignment horizontal="right" vertical="center"/>
    </xf>
    <xf numFmtId="0" fontId="0" fillId="0" borderId="10" xfId="0" applyFill="1" applyBorder="1" applyAlignment="1">
      <alignment vertical="center"/>
    </xf>
    <xf numFmtId="0" fontId="15" fillId="0" borderId="0" xfId="0" applyFont="1" applyFill="1" applyAlignment="1">
      <alignment vertical="center"/>
    </xf>
    <xf numFmtId="182" fontId="15" fillId="0" borderId="0" xfId="0" applyNumberFormat="1" applyFont="1" applyFill="1" applyAlignment="1">
      <alignment horizontal="right" vertical="center"/>
    </xf>
    <xf numFmtId="0" fontId="40" fillId="0" borderId="0" xfId="0" applyFont="1" applyFill="1" applyBorder="1" applyAlignment="1">
      <alignment vertical="center"/>
    </xf>
    <xf numFmtId="182" fontId="4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ill="1" applyBorder="1" applyAlignment="1">
      <alignment horizontal="right" vertical="center"/>
    </xf>
    <xf numFmtId="0" fontId="40" fillId="0" borderId="11" xfId="0" applyFont="1" applyFill="1" applyBorder="1" applyAlignment="1">
      <alignment vertical="center"/>
    </xf>
    <xf numFmtId="182" fontId="40" fillId="0" borderId="11" xfId="0" applyNumberFormat="1" applyFont="1" applyFill="1" applyBorder="1" applyAlignment="1">
      <alignment vertical="center"/>
    </xf>
    <xf numFmtId="186" fontId="10" fillId="0" borderId="0" xfId="57" applyNumberFormat="1" applyFont="1" applyFill="1" applyAlignment="1" applyProtection="1">
      <alignment horizontal="right" wrapText="1"/>
      <protection/>
    </xf>
    <xf numFmtId="186" fontId="10" fillId="0" borderId="0" xfId="87" applyNumberFormat="1" applyFont="1" applyFill="1" applyBorder="1" applyAlignment="1" applyProtection="1">
      <alignment horizontal="right"/>
      <protection/>
    </xf>
    <xf numFmtId="186" fontId="3" fillId="0" borderId="0" xfId="87" applyNumberFormat="1" applyFont="1" applyFill="1" applyBorder="1" applyAlignment="1" applyProtection="1">
      <alignment horizontal="right"/>
      <protection/>
    </xf>
    <xf numFmtId="0" fontId="7" fillId="0" borderId="0" xfId="0" applyFont="1" applyFill="1" applyAlignment="1" applyProtection="1">
      <alignment/>
      <protection locked="0"/>
    </xf>
    <xf numFmtId="0" fontId="8" fillId="0" borderId="0" xfId="0" applyFont="1" applyFill="1" applyAlignment="1" applyProtection="1">
      <alignment/>
      <protection locked="0"/>
    </xf>
    <xf numFmtId="0" fontId="7" fillId="0" borderId="12"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1"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protection/>
    </xf>
    <xf numFmtId="0" fontId="0"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protection/>
    </xf>
    <xf numFmtId="49" fontId="0" fillId="0" borderId="0" xfId="0" applyNumberFormat="1" applyFill="1" applyAlignment="1" applyProtection="1">
      <alignment/>
      <protection/>
    </xf>
    <xf numFmtId="0" fontId="0" fillId="0" borderId="0" xfId="50" applyFill="1" applyAlignment="1" applyProtection="1">
      <alignment horizontal="right" vertical="top"/>
      <protection/>
    </xf>
    <xf numFmtId="0" fontId="6" fillId="0" borderId="0" xfId="50" applyFont="1" applyFill="1" applyAlignment="1" applyProtection="1">
      <alignment vertical="top"/>
      <protection/>
    </xf>
    <xf numFmtId="0" fontId="0" fillId="0" borderId="0" xfId="50" applyFill="1" applyProtection="1">
      <alignment/>
      <protection/>
    </xf>
    <xf numFmtId="0" fontId="1" fillId="0" borderId="0" xfId="50" applyFont="1" applyFill="1" applyAlignment="1" applyProtection="1">
      <alignment horizontal="right" vertical="top"/>
      <protection/>
    </xf>
    <xf numFmtId="0" fontId="0" fillId="0" borderId="0" xfId="50" applyFont="1" applyFill="1" applyAlignment="1" applyProtection="1">
      <alignment vertical="top" wrapText="1"/>
      <protection/>
    </xf>
    <xf numFmtId="0" fontId="0" fillId="0" borderId="0" xfId="50" applyFill="1" applyAlignment="1" applyProtection="1">
      <alignment vertical="top"/>
      <protection/>
    </xf>
    <xf numFmtId="0" fontId="0" fillId="0" borderId="0" xfId="50" applyFont="1" applyFill="1" applyAlignment="1" applyProtection="1">
      <alignment horizontal="right" vertical="top"/>
      <protection/>
    </xf>
    <xf numFmtId="0" fontId="0" fillId="0" borderId="0" xfId="50" applyFont="1" applyProtection="1">
      <alignment/>
      <protection/>
    </xf>
    <xf numFmtId="0" fontId="0" fillId="0" borderId="0" xfId="50" applyAlignment="1" applyProtection="1">
      <alignment wrapText="1"/>
      <protection/>
    </xf>
    <xf numFmtId="0" fontId="0" fillId="0" borderId="0" xfId="50" applyFont="1" applyAlignment="1" applyProtection="1">
      <alignment wrapText="1"/>
      <protection/>
    </xf>
    <xf numFmtId="0" fontId="0" fillId="0" borderId="0" xfId="50" applyFont="1" applyAlignment="1" applyProtection="1">
      <alignment wrapText="1"/>
      <protection/>
    </xf>
    <xf numFmtId="0" fontId="79" fillId="0" borderId="0" xfId="50" applyFont="1" applyAlignment="1" applyProtection="1">
      <alignment wrapText="1"/>
      <protection/>
    </xf>
    <xf numFmtId="0" fontId="0" fillId="0" borderId="0" xfId="50" applyFill="1" applyBorder="1" applyProtection="1">
      <alignment/>
      <protection/>
    </xf>
    <xf numFmtId="192" fontId="1" fillId="0" borderId="0" xfId="50" applyNumberFormat="1" applyFont="1" applyFill="1" applyBorder="1" applyProtection="1">
      <alignment/>
      <protection/>
    </xf>
    <xf numFmtId="192" fontId="0" fillId="0" borderId="0" xfId="50" applyNumberFormat="1" applyFill="1" applyBorder="1" applyProtection="1">
      <alignment/>
      <protection/>
    </xf>
    <xf numFmtId="179" fontId="0" fillId="0" borderId="0" xfId="50" applyNumberFormat="1" applyFont="1" applyFill="1" applyProtection="1">
      <alignment/>
      <protection/>
    </xf>
    <xf numFmtId="183" fontId="0" fillId="0" borderId="0" xfId="50" applyNumberFormat="1" applyFont="1" applyFill="1" applyAlignment="1" applyProtection="1">
      <alignment horizontal="right"/>
      <protection/>
    </xf>
    <xf numFmtId="183" fontId="0" fillId="0" borderId="0" xfId="50" applyNumberFormat="1" applyFont="1" applyFill="1" applyProtection="1">
      <alignment/>
      <protection/>
    </xf>
    <xf numFmtId="0" fontId="10" fillId="0" borderId="0" xfId="48" applyFont="1" applyAlignment="1" applyProtection="1">
      <alignment wrapText="1"/>
      <protection/>
    </xf>
    <xf numFmtId="182" fontId="0" fillId="0" borderId="0" xfId="50" applyNumberFormat="1" applyFill="1" applyProtection="1">
      <alignment/>
      <protection/>
    </xf>
    <xf numFmtId="0" fontId="0" fillId="0" borderId="0" xfId="0" applyAlignment="1" applyProtection="1">
      <alignment wrapText="1"/>
      <protection/>
    </xf>
    <xf numFmtId="179" fontId="0" fillId="0" borderId="0" xfId="90" applyNumberFormat="1" applyFont="1" applyFill="1" applyBorder="1" applyAlignment="1" applyProtection="1">
      <alignment horizontal="right"/>
      <protection/>
    </xf>
    <xf numFmtId="4" fontId="0" fillId="0" borderId="0" xfId="90" applyNumberFormat="1" applyFont="1" applyFill="1" applyBorder="1" applyAlignment="1" applyProtection="1">
      <alignment horizontal="right"/>
      <protection/>
    </xf>
    <xf numFmtId="0" fontId="0" fillId="0" borderId="0" xfId="49" applyFont="1" applyFill="1" applyProtection="1">
      <alignment/>
      <protection/>
    </xf>
    <xf numFmtId="0" fontId="0" fillId="0" borderId="0" xfId="50" applyNumberFormat="1" applyAlignment="1" applyProtection="1">
      <alignment wrapText="1"/>
      <protection/>
    </xf>
    <xf numFmtId="0" fontId="10" fillId="0" borderId="0" xfId="50" applyFont="1" applyAlignment="1" applyProtection="1" quotePrefix="1">
      <alignment vertical="top" wrapText="1"/>
      <protection/>
    </xf>
    <xf numFmtId="0" fontId="10" fillId="0" borderId="0" xfId="50" applyFont="1" applyAlignment="1" applyProtection="1">
      <alignment vertical="top" wrapText="1"/>
      <protection/>
    </xf>
    <xf numFmtId="0" fontId="10" fillId="0" borderId="0" xfId="50" applyFont="1" applyAlignment="1" applyProtection="1">
      <alignment wrapText="1"/>
      <protection/>
    </xf>
    <xf numFmtId="186" fontId="9" fillId="0" borderId="0" xfId="45" applyNumberFormat="1" applyFont="1" applyFill="1" applyAlignment="1" applyProtection="1">
      <alignment horizontal="right"/>
      <protection locked="0"/>
    </xf>
    <xf numFmtId="0" fontId="9" fillId="0" borderId="0" xfId="45" applyFont="1" applyFill="1" applyProtection="1">
      <alignment/>
      <protection locked="0"/>
    </xf>
    <xf numFmtId="186" fontId="3" fillId="0" borderId="13" xfId="45" applyNumberFormat="1" applyFont="1" applyFill="1" applyBorder="1" applyAlignment="1" applyProtection="1">
      <alignment horizontal="right"/>
      <protection locked="0"/>
    </xf>
    <xf numFmtId="0" fontId="0" fillId="0" borderId="0" xfId="45" applyFill="1" applyAlignment="1" applyProtection="1">
      <alignment horizontal="center"/>
      <protection locked="0"/>
    </xf>
    <xf numFmtId="186" fontId="0" fillId="0" borderId="0" xfId="95" applyNumberFormat="1" applyFont="1" applyFill="1" applyBorder="1" applyAlignment="1" applyProtection="1">
      <alignment horizontal="right"/>
      <protection locked="0"/>
    </xf>
    <xf numFmtId="4" fontId="15" fillId="0" borderId="0" xfId="95" applyNumberFormat="1" applyFont="1" applyFill="1" applyBorder="1" applyAlignment="1" applyProtection="1">
      <alignment vertical="center"/>
      <protection locked="0"/>
    </xf>
    <xf numFmtId="173" fontId="15" fillId="0" borderId="0" xfId="95" applyNumberFormat="1" applyFont="1" applyFill="1" applyBorder="1" applyAlignment="1" applyProtection="1">
      <alignment vertical="center"/>
      <protection locked="0"/>
    </xf>
    <xf numFmtId="186" fontId="0" fillId="0" borderId="0" xfId="45" applyNumberFormat="1" applyFont="1" applyFill="1" applyAlignment="1" applyProtection="1">
      <alignment horizontal="right"/>
      <protection locked="0"/>
    </xf>
    <xf numFmtId="0" fontId="0" fillId="0" borderId="0" xfId="45" applyFill="1" applyProtection="1">
      <alignment/>
      <protection locked="0"/>
    </xf>
    <xf numFmtId="4" fontId="0" fillId="0" borderId="0" xfId="0" applyNumberFormat="1" applyFill="1" applyAlignment="1" applyProtection="1">
      <alignment/>
      <protection locked="0"/>
    </xf>
    <xf numFmtId="186" fontId="0" fillId="0" borderId="0" xfId="45" applyNumberFormat="1" applyFont="1" applyFill="1" applyBorder="1" applyAlignment="1" applyProtection="1">
      <alignment horizontal="right"/>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186" fontId="0" fillId="0" borderId="0" xfId="45" applyNumberFormat="1" applyFont="1" applyFill="1" applyBorder="1" applyAlignment="1" applyProtection="1">
      <alignment horizontal="right"/>
      <protection locked="0"/>
    </xf>
    <xf numFmtId="177" fontId="0" fillId="0" borderId="0" xfId="95" applyNumberFormat="1" applyFont="1" applyFill="1" applyBorder="1" applyAlignment="1" applyProtection="1">
      <alignment/>
      <protection locked="0"/>
    </xf>
    <xf numFmtId="4" fontId="0" fillId="0" borderId="0" xfId="45" applyNumberFormat="1" applyFont="1" applyFill="1" applyBorder="1" applyAlignment="1" applyProtection="1">
      <alignment horizontal="right"/>
      <protection locked="0"/>
    </xf>
    <xf numFmtId="0" fontId="0" fillId="0" borderId="0" xfId="45" applyFont="1" applyFill="1" applyAlignment="1" applyProtection="1">
      <alignment horizontal="left" vertical="top" wrapText="1"/>
      <protection locked="0"/>
    </xf>
    <xf numFmtId="186" fontId="1" fillId="0" borderId="0" xfId="95" applyNumberFormat="1" applyFont="1" applyFill="1" applyBorder="1" applyAlignment="1" applyProtection="1">
      <alignment horizontal="right"/>
      <protection locked="0"/>
    </xf>
    <xf numFmtId="4" fontId="0" fillId="0" borderId="0" xfId="95" applyNumberFormat="1" applyFont="1" applyFill="1" applyBorder="1" applyAlignment="1" applyProtection="1">
      <alignment vertical="center"/>
      <protection locked="0"/>
    </xf>
    <xf numFmtId="173" fontId="0" fillId="0" borderId="0" xfId="95" applyNumberFormat="1" applyFont="1" applyFill="1" applyBorder="1" applyAlignment="1" applyProtection="1">
      <alignment vertical="center"/>
      <protection locked="0"/>
    </xf>
    <xf numFmtId="186" fontId="0" fillId="0" borderId="0" xfId="46" applyNumberFormat="1" applyFont="1" applyFill="1" applyBorder="1" applyAlignment="1" applyProtection="1">
      <alignment horizontal="right"/>
      <protection locked="0"/>
    </xf>
    <xf numFmtId="173" fontId="0" fillId="0" borderId="0" xfId="96" applyNumberFormat="1" applyFont="1" applyFill="1" applyBorder="1" applyAlignment="1" applyProtection="1">
      <alignment/>
      <protection locked="0"/>
    </xf>
    <xf numFmtId="186" fontId="0" fillId="0" borderId="0" xfId="45" applyNumberFormat="1" applyFill="1" applyProtection="1">
      <alignment/>
      <protection locked="0"/>
    </xf>
    <xf numFmtId="186" fontId="1" fillId="0" borderId="13" xfId="45" applyNumberFormat="1" applyFont="1" applyFill="1" applyBorder="1" applyProtection="1">
      <alignment/>
      <protection locked="0"/>
    </xf>
    <xf numFmtId="0" fontId="0" fillId="0" borderId="0" xfId="45" applyFill="1" applyBorder="1" applyProtection="1">
      <alignment/>
      <protection locked="0"/>
    </xf>
    <xf numFmtId="0" fontId="15" fillId="0" borderId="0" xfId="45" applyFont="1" applyFill="1" applyAlignment="1" applyProtection="1">
      <alignment horizontal="center" vertical="top"/>
      <protection/>
    </xf>
    <xf numFmtId="0" fontId="15" fillId="0" borderId="0" xfId="45" applyFont="1" applyFill="1" applyAlignment="1" applyProtection="1">
      <alignment horizontal="left" vertical="top"/>
      <protection/>
    </xf>
    <xf numFmtId="0" fontId="9" fillId="0" borderId="0" xfId="45" applyFont="1" applyFill="1" applyAlignment="1" applyProtection="1">
      <alignment horizontal="center" wrapText="1"/>
      <protection/>
    </xf>
    <xf numFmtId="179" fontId="9" fillId="0" borderId="0" xfId="45" applyNumberFormat="1" applyFont="1" applyFill="1" applyAlignment="1" applyProtection="1">
      <alignment horizontal="center"/>
      <protection/>
    </xf>
    <xf numFmtId="0" fontId="3" fillId="0" borderId="14" xfId="45" applyFont="1" applyFill="1" applyBorder="1" applyAlignment="1" applyProtection="1">
      <alignment horizontal="left" vertical="top"/>
      <protection/>
    </xf>
    <xf numFmtId="0" fontId="3" fillId="0" borderId="13" xfId="45" applyFont="1" applyFill="1" applyBorder="1" applyAlignment="1" applyProtection="1">
      <alignment horizontal="center" vertical="top" wrapText="1"/>
      <protection/>
    </xf>
    <xf numFmtId="0" fontId="3" fillId="0" borderId="13" xfId="45" applyFont="1" applyFill="1" applyBorder="1" applyAlignment="1" applyProtection="1">
      <alignment horizontal="center" wrapText="1"/>
      <protection/>
    </xf>
    <xf numFmtId="179" fontId="3" fillId="0" borderId="13" xfId="45" applyNumberFormat="1" applyFont="1" applyFill="1" applyBorder="1" applyAlignment="1" applyProtection="1">
      <alignment horizontal="center"/>
      <protection/>
    </xf>
    <xf numFmtId="181" fontId="1" fillId="0" borderId="0" xfId="45" applyNumberFormat="1" applyFont="1" applyFill="1" applyBorder="1" applyAlignment="1" applyProtection="1">
      <alignment horizontal="center" vertical="center"/>
      <protection/>
    </xf>
    <xf numFmtId="181" fontId="1" fillId="0" borderId="0" xfId="45" applyNumberFormat="1" applyFont="1" applyFill="1" applyBorder="1" applyAlignment="1" applyProtection="1">
      <alignment horizontal="left" vertical="center"/>
      <protection/>
    </xf>
    <xf numFmtId="179" fontId="9" fillId="0" borderId="0" xfId="45" applyNumberFormat="1" applyFont="1" applyFill="1" applyBorder="1" applyAlignment="1" applyProtection="1">
      <alignment horizontal="center" vertical="center"/>
      <protection/>
    </xf>
    <xf numFmtId="179" fontId="0" fillId="0" borderId="0" xfId="95" applyNumberFormat="1" applyFont="1" applyFill="1" applyBorder="1" applyAlignment="1" applyProtection="1">
      <alignment horizontal="center"/>
      <protection/>
    </xf>
    <xf numFmtId="0" fontId="0" fillId="0" borderId="0" xfId="45" applyFont="1" applyFill="1" applyAlignment="1" applyProtection="1">
      <alignment horizontal="left" vertical="top"/>
      <protection/>
    </xf>
    <xf numFmtId="0" fontId="16" fillId="0" borderId="0" xfId="45" applyFont="1" applyFill="1" applyAlignment="1" applyProtection="1">
      <alignment horizontal="left" vertical="top" wrapText="1"/>
      <protection/>
    </xf>
    <xf numFmtId="0" fontId="0" fillId="0" borderId="0" xfId="45" applyFont="1" applyFill="1" applyAlignment="1" applyProtection="1">
      <alignment horizontal="center"/>
      <protection/>
    </xf>
    <xf numFmtId="179" fontId="0" fillId="0" borderId="0" xfId="45" applyNumberFormat="1" applyFont="1" applyFill="1" applyAlignment="1" applyProtection="1">
      <alignment horizontal="center"/>
      <protection/>
    </xf>
    <xf numFmtId="181" fontId="3" fillId="0" borderId="0" xfId="95" applyNumberFormat="1" applyFont="1" applyFill="1" applyBorder="1" applyAlignment="1" applyProtection="1">
      <alignment horizontal="center" vertical="top"/>
      <protection/>
    </xf>
    <xf numFmtId="0" fontId="0" fillId="0" borderId="0" xfId="87" applyNumberFormat="1" applyFont="1" applyFill="1" applyBorder="1" applyAlignment="1" applyProtection="1">
      <alignment horizontal="left" wrapText="1"/>
      <protection/>
    </xf>
    <xf numFmtId="179" fontId="0" fillId="0" borderId="0" xfId="0" applyNumberFormat="1" applyFont="1" applyFill="1" applyBorder="1" applyAlignment="1" applyProtection="1">
      <alignment horizontal="right"/>
      <protection/>
    </xf>
    <xf numFmtId="179" fontId="0" fillId="0" borderId="0" xfId="46" applyNumberFormat="1" applyFont="1" applyFill="1" applyBorder="1" applyAlignment="1" applyProtection="1">
      <alignment horizontal="right"/>
      <protection/>
    </xf>
    <xf numFmtId="0" fontId="0" fillId="0" borderId="0" xfId="93" applyNumberFormat="1" applyFont="1" applyFill="1" applyBorder="1" applyAlignment="1" applyProtection="1">
      <alignment horizontal="left" vertical="top" wrapText="1"/>
      <protection/>
    </xf>
    <xf numFmtId="0" fontId="0" fillId="0" borderId="0" xfId="45" applyFont="1" applyFill="1" applyBorder="1" applyAlignment="1" applyProtection="1">
      <alignment horizontal="center"/>
      <protection/>
    </xf>
    <xf numFmtId="179" fontId="0" fillId="0" borderId="0" xfId="45" applyNumberFormat="1" applyFont="1" applyFill="1" applyBorder="1" applyAlignment="1" applyProtection="1">
      <alignment horizontal="center"/>
      <protection/>
    </xf>
    <xf numFmtId="0" fontId="0" fillId="0" borderId="0" xfId="95" applyNumberFormat="1" applyFont="1" applyFill="1" applyBorder="1" applyAlignment="1" applyProtection="1">
      <alignment horizontal="left" wrapText="1"/>
      <protection/>
    </xf>
    <xf numFmtId="179" fontId="0" fillId="0" borderId="0" xfId="45" applyNumberFormat="1" applyFont="1" applyFill="1" applyBorder="1" applyAlignment="1" applyProtection="1">
      <alignment horizontal="center"/>
      <protection/>
    </xf>
    <xf numFmtId="0" fontId="0" fillId="0" borderId="0" xfId="45" applyFont="1" applyFill="1" applyAlignment="1" applyProtection="1">
      <alignment horizontal="left" vertical="top" wrapText="1"/>
      <protection/>
    </xf>
    <xf numFmtId="0" fontId="0" fillId="0" borderId="0" xfId="0" applyFont="1" applyFill="1" applyAlignment="1" applyProtection="1">
      <alignment horizontal="center"/>
      <protection/>
    </xf>
    <xf numFmtId="181" fontId="3" fillId="0" borderId="0" xfId="45" applyNumberFormat="1" applyFont="1" applyFill="1" applyBorder="1" applyAlignment="1" applyProtection="1">
      <alignment horizontal="center" vertical="center"/>
      <protection/>
    </xf>
    <xf numFmtId="0" fontId="1" fillId="0" borderId="0" xfId="45" applyNumberFormat="1" applyFont="1" applyFill="1" applyBorder="1" applyAlignment="1" applyProtection="1">
      <alignment horizontal="left" vertical="center"/>
      <protection/>
    </xf>
    <xf numFmtId="179" fontId="0" fillId="0" borderId="0" xfId="45" applyNumberFormat="1" applyFont="1" applyFill="1" applyBorder="1" applyAlignment="1" applyProtection="1">
      <alignment horizontal="center" vertical="center"/>
      <protection/>
    </xf>
    <xf numFmtId="0" fontId="1" fillId="0" borderId="0" xfId="45" applyFont="1" applyFill="1" applyAlignment="1" applyProtection="1">
      <alignment horizontal="center" vertical="top"/>
      <protection/>
    </xf>
    <xf numFmtId="0" fontId="1" fillId="0" borderId="0" xfId="45" applyFont="1" applyFill="1" applyAlignment="1" applyProtection="1">
      <alignment horizontal="left" vertical="top" wrapText="1"/>
      <protection/>
    </xf>
    <xf numFmtId="0" fontId="0" fillId="0" borderId="0" xfId="45" applyFont="1" applyFill="1" applyAlignment="1" applyProtection="1" quotePrefix="1">
      <alignment horizontal="left" vertical="top" wrapText="1"/>
      <protection/>
    </xf>
    <xf numFmtId="0" fontId="0" fillId="0" borderId="0" xfId="46" applyNumberFormat="1" applyFont="1" applyFill="1" applyBorder="1" applyAlignment="1" applyProtection="1">
      <alignment horizontal="left" vertical="top" wrapText="1"/>
      <protection/>
    </xf>
    <xf numFmtId="179" fontId="0" fillId="0" borderId="0" xfId="46" applyNumberFormat="1" applyFont="1" applyFill="1" applyBorder="1" applyAlignment="1" applyProtection="1">
      <alignment horizontal="center"/>
      <protection/>
    </xf>
    <xf numFmtId="0" fontId="1" fillId="0" borderId="12" xfId="45" applyFont="1" applyFill="1" applyBorder="1" applyAlignment="1" applyProtection="1">
      <alignment horizontal="left" vertical="top" wrapText="1"/>
      <protection/>
    </xf>
    <xf numFmtId="0" fontId="0" fillId="0" borderId="0" xfId="45" applyFont="1" applyFill="1" applyAlignment="1" applyProtection="1">
      <alignment horizontal="center" wrapText="1"/>
      <protection/>
    </xf>
    <xf numFmtId="0" fontId="16" fillId="0" borderId="0" xfId="45" applyFont="1" applyFill="1" applyAlignment="1" applyProtection="1">
      <alignment vertical="top"/>
      <protection/>
    </xf>
    <xf numFmtId="0" fontId="0" fillId="0" borderId="0" xfId="45" applyFill="1" applyAlignment="1" applyProtection="1">
      <alignment horizontal="center"/>
      <protection/>
    </xf>
    <xf numFmtId="179" fontId="0" fillId="0" borderId="0" xfId="45" applyNumberFormat="1" applyFill="1" applyAlignment="1" applyProtection="1">
      <alignment horizontal="center"/>
      <protection/>
    </xf>
    <xf numFmtId="0" fontId="0" fillId="0" borderId="0" xfId="45" applyFill="1" applyAlignment="1" applyProtection="1">
      <alignment horizontal="center" vertical="top"/>
      <protection/>
    </xf>
    <xf numFmtId="0" fontId="0" fillId="0" borderId="0" xfId="45" applyFill="1" applyBorder="1" applyAlignment="1" applyProtection="1">
      <alignment vertical="top"/>
      <protection/>
    </xf>
    <xf numFmtId="0" fontId="0" fillId="0" borderId="0" xfId="45" applyFill="1" applyBorder="1" applyAlignment="1" applyProtection="1">
      <alignment horizontal="center"/>
      <protection/>
    </xf>
    <xf numFmtId="179" fontId="0" fillId="0" borderId="0" xfId="87" applyNumberFormat="1" applyFont="1" applyFill="1" applyBorder="1" applyAlignment="1" applyProtection="1">
      <alignment horizontal="center" vertical="center"/>
      <protection/>
    </xf>
    <xf numFmtId="0" fontId="0" fillId="0" borderId="0" xfId="45" applyFill="1" applyAlignment="1" applyProtection="1">
      <alignment horizontal="left" vertical="top" wrapText="1"/>
      <protection/>
    </xf>
    <xf numFmtId="179" fontId="0" fillId="0" borderId="0" xfId="87" applyNumberFormat="1" applyFont="1" applyFill="1" applyAlignment="1" applyProtection="1">
      <alignment horizontal="center" vertical="center"/>
      <protection/>
    </xf>
    <xf numFmtId="0" fontId="0" fillId="0" borderId="14" xfId="45" applyFill="1" applyBorder="1" applyAlignment="1" applyProtection="1">
      <alignment horizontal="center" vertical="top"/>
      <protection/>
    </xf>
    <xf numFmtId="0" fontId="1" fillId="0" borderId="13" xfId="45" applyFont="1" applyFill="1" applyBorder="1" applyAlignment="1" applyProtection="1">
      <alignment vertical="top"/>
      <protection/>
    </xf>
    <xf numFmtId="0" fontId="1" fillId="0" borderId="13" xfId="45" applyFont="1" applyFill="1" applyBorder="1" applyAlignment="1" applyProtection="1">
      <alignment horizontal="center"/>
      <protection/>
    </xf>
    <xf numFmtId="179" fontId="1" fillId="0" borderId="13" xfId="87" applyNumberFormat="1" applyFont="1" applyFill="1" applyBorder="1" applyAlignment="1" applyProtection="1">
      <alignment horizontal="center" vertical="center"/>
      <protection/>
    </xf>
    <xf numFmtId="186" fontId="9" fillId="0" borderId="0" xfId="45" applyNumberFormat="1" applyFont="1" applyFill="1" applyProtection="1">
      <alignment/>
      <protection/>
    </xf>
    <xf numFmtId="186" fontId="3" fillId="0" borderId="15" xfId="45" applyNumberFormat="1" applyFont="1" applyFill="1" applyBorder="1" applyAlignment="1" applyProtection="1">
      <alignment horizontal="right"/>
      <protection/>
    </xf>
    <xf numFmtId="186" fontId="9" fillId="0" borderId="0" xfId="95" applyNumberFormat="1" applyFont="1" applyFill="1" applyBorder="1" applyAlignment="1" applyProtection="1">
      <alignment horizontal="right" vertical="center"/>
      <protection/>
    </xf>
    <xf numFmtId="186" fontId="0" fillId="0" borderId="0" xfId="45" applyNumberFormat="1" applyFont="1" applyFill="1" applyProtection="1">
      <alignment/>
      <protection/>
    </xf>
    <xf numFmtId="186" fontId="0" fillId="0" borderId="0" xfId="45" applyNumberFormat="1" applyFont="1" applyFill="1" applyBorder="1" applyAlignment="1" applyProtection="1">
      <alignment horizontal="right"/>
      <protection/>
    </xf>
    <xf numFmtId="186" fontId="0" fillId="0" borderId="0" xfId="95" applyNumberFormat="1" applyFont="1" applyFill="1" applyBorder="1" applyAlignment="1" applyProtection="1">
      <alignment horizontal="right"/>
      <protection/>
    </xf>
    <xf numFmtId="186" fontId="1" fillId="0" borderId="16" xfId="45" applyNumberFormat="1" applyFont="1" applyFill="1" applyBorder="1" applyAlignment="1" applyProtection="1">
      <alignment vertical="center"/>
      <protection/>
    </xf>
    <xf numFmtId="186" fontId="1" fillId="0" borderId="0" xfId="45" applyNumberFormat="1" applyFont="1" applyFill="1" applyBorder="1" applyAlignment="1" applyProtection="1">
      <alignment vertical="center"/>
      <protection/>
    </xf>
    <xf numFmtId="186" fontId="0" fillId="0" borderId="0" xfId="96" applyNumberFormat="1" applyFont="1" applyFill="1" applyBorder="1" applyAlignment="1" applyProtection="1">
      <alignment horizontal="right"/>
      <protection/>
    </xf>
    <xf numFmtId="186" fontId="0" fillId="0" borderId="0" xfId="45" applyNumberFormat="1" applyFill="1" applyProtection="1">
      <alignment/>
      <protection/>
    </xf>
    <xf numFmtId="186" fontId="1" fillId="0" borderId="15" xfId="45" applyNumberFormat="1" applyFont="1" applyFill="1" applyBorder="1" applyProtection="1">
      <alignment/>
      <protection/>
    </xf>
    <xf numFmtId="186" fontId="9" fillId="0" borderId="0" xfId="45" applyNumberFormat="1" applyFont="1" applyFill="1" applyAlignment="1" applyProtection="1">
      <alignment horizontal="center"/>
      <protection locked="0"/>
    </xf>
    <xf numFmtId="186" fontId="3" fillId="0" borderId="13" xfId="45" applyNumberFormat="1" applyFont="1" applyFill="1" applyBorder="1" applyAlignment="1" applyProtection="1">
      <alignment horizontal="center"/>
      <protection locked="0"/>
    </xf>
    <xf numFmtId="0" fontId="0" fillId="0" borderId="0" xfId="0" applyFill="1" applyAlignment="1" applyProtection="1">
      <alignment horizontal="center"/>
      <protection locked="0"/>
    </xf>
    <xf numFmtId="186" fontId="0" fillId="0" borderId="0" xfId="0" applyNumberFormat="1" applyFont="1" applyFill="1" applyAlignment="1" applyProtection="1">
      <alignment horizontal="center"/>
      <protection locked="0"/>
    </xf>
    <xf numFmtId="186" fontId="0" fillId="0" borderId="0" xfId="45" applyNumberFormat="1" applyFont="1" applyFill="1" applyAlignment="1" applyProtection="1">
      <alignment horizontal="center"/>
      <protection locked="0"/>
    </xf>
    <xf numFmtId="186" fontId="0" fillId="0" borderId="0" xfId="45" applyNumberFormat="1" applyFont="1" applyFill="1" applyAlignment="1" applyProtection="1">
      <alignment horizontal="center"/>
      <protection locked="0"/>
    </xf>
    <xf numFmtId="0" fontId="0" fillId="33" borderId="0" xfId="45" applyFill="1" applyProtection="1">
      <alignment/>
      <protection locked="0"/>
    </xf>
    <xf numFmtId="186" fontId="0" fillId="0" borderId="0" xfId="45" applyNumberFormat="1" applyFont="1" applyFill="1" applyBorder="1" applyAlignment="1" applyProtection="1">
      <alignment horizontal="center"/>
      <protection locked="0"/>
    </xf>
    <xf numFmtId="186" fontId="0" fillId="0" borderId="0" xfId="103" applyNumberFormat="1" applyFont="1" applyFill="1" applyBorder="1" applyAlignment="1" applyProtection="1">
      <alignment horizontal="center"/>
      <protection locked="0"/>
    </xf>
    <xf numFmtId="186" fontId="0" fillId="0" borderId="0" xfId="45" applyNumberFormat="1" applyFill="1" applyAlignment="1" applyProtection="1">
      <alignment horizontal="right"/>
      <protection locked="0"/>
    </xf>
    <xf numFmtId="0" fontId="0" fillId="0" borderId="0" xfId="59" applyFont="1" applyFill="1" applyAlignment="1" applyProtection="1">
      <alignment wrapText="1"/>
      <protection locked="0"/>
    </xf>
    <xf numFmtId="189" fontId="0" fillId="0" borderId="0" xfId="83" applyNumberFormat="1" applyFont="1" applyFill="1" applyBorder="1" applyAlignment="1" applyProtection="1">
      <alignment horizontal="center"/>
      <protection locked="0"/>
    </xf>
    <xf numFmtId="0" fontId="0" fillId="0" borderId="0" xfId="45" applyFont="1" applyFill="1" applyProtection="1">
      <alignment/>
      <protection locked="0"/>
    </xf>
    <xf numFmtId="186" fontId="0" fillId="0" borderId="0" xfId="45" applyNumberFormat="1" applyFill="1" applyAlignment="1" applyProtection="1">
      <alignment horizontal="center"/>
      <protection locked="0"/>
    </xf>
    <xf numFmtId="4" fontId="0" fillId="0" borderId="0" xfId="45" applyNumberFormat="1" applyFill="1" applyProtection="1">
      <alignment/>
      <protection locked="0"/>
    </xf>
    <xf numFmtId="186" fontId="0" fillId="0" borderId="0" xfId="45" applyNumberFormat="1" applyFont="1" applyFill="1" applyAlignment="1" applyProtection="1">
      <alignment horizontal="center"/>
      <protection locked="0"/>
    </xf>
    <xf numFmtId="4" fontId="0" fillId="0" borderId="0" xfId="45" applyNumberFormat="1" applyFont="1" applyFill="1" applyProtection="1">
      <alignment/>
      <protection locked="0"/>
    </xf>
    <xf numFmtId="0" fontId="0" fillId="0" borderId="0" xfId="45" applyFont="1" applyFill="1" applyProtection="1">
      <alignment/>
      <protection locked="0"/>
    </xf>
    <xf numFmtId="186" fontId="0" fillId="0" borderId="0" xfId="87" applyNumberFormat="1" applyFont="1" applyFill="1" applyBorder="1" applyAlignment="1" applyProtection="1">
      <alignment horizontal="center"/>
      <protection locked="0"/>
    </xf>
    <xf numFmtId="186" fontId="0" fillId="0" borderId="0" xfId="87" applyNumberFormat="1" applyFont="1" applyFill="1" applyBorder="1" applyAlignment="1" applyProtection="1">
      <alignment horizontal="center"/>
      <protection locked="0"/>
    </xf>
    <xf numFmtId="186" fontId="0" fillId="0" borderId="0" xfId="87" applyNumberFormat="1" applyFont="1" applyFill="1" applyBorder="1" applyAlignment="1" applyProtection="1">
      <alignment horizontal="right"/>
      <protection locked="0"/>
    </xf>
    <xf numFmtId="190" fontId="0" fillId="0" borderId="0" xfId="104" applyNumberFormat="1" applyFont="1" applyFill="1" applyBorder="1" applyAlignment="1" applyProtection="1">
      <alignment horizontal="center"/>
      <protection locked="0"/>
    </xf>
    <xf numFmtId="0" fontId="0" fillId="0" borderId="0" xfId="0" applyAlignment="1" applyProtection="1">
      <alignment/>
      <protection locked="0"/>
    </xf>
    <xf numFmtId="190" fontId="0" fillId="0" borderId="0" xfId="94" applyNumberFormat="1" applyFont="1" applyFill="1" applyBorder="1" applyAlignment="1" applyProtection="1">
      <alignment horizontal="center"/>
      <protection locked="0"/>
    </xf>
    <xf numFmtId="190" fontId="3" fillId="0" borderId="0" xfId="87" applyNumberFormat="1" applyFont="1" applyFill="1" applyBorder="1" applyAlignment="1" applyProtection="1">
      <alignment horizontal="center"/>
      <protection locked="0"/>
    </xf>
    <xf numFmtId="186" fontId="10" fillId="0" borderId="0" xfId="45" applyNumberFormat="1" applyFont="1" applyFill="1" applyBorder="1" applyAlignment="1" applyProtection="1">
      <alignment horizontal="center"/>
      <protection locked="0"/>
    </xf>
    <xf numFmtId="0" fontId="20" fillId="0" borderId="0" xfId="45" applyFont="1" applyAlignment="1" applyProtection="1">
      <alignment/>
      <protection locked="0"/>
    </xf>
    <xf numFmtId="186" fontId="10" fillId="0" borderId="0" xfId="45" applyNumberFormat="1" applyFont="1" applyFill="1" applyAlignment="1" applyProtection="1">
      <alignment horizontal="center"/>
      <protection locked="0"/>
    </xf>
    <xf numFmtId="0" fontId="10" fillId="0" borderId="0" xfId="0" applyFont="1" applyFill="1" applyAlignment="1" applyProtection="1">
      <alignment/>
      <protection locked="0"/>
    </xf>
    <xf numFmtId="0" fontId="10" fillId="33" borderId="0" xfId="0" applyFont="1" applyFill="1" applyAlignment="1" applyProtection="1">
      <alignment/>
      <protection locked="0"/>
    </xf>
    <xf numFmtId="186" fontId="1" fillId="0" borderId="0" xfId="95" applyNumberFormat="1" applyFont="1" applyFill="1" applyBorder="1" applyAlignment="1" applyProtection="1">
      <alignment horizontal="center"/>
      <protection locked="0"/>
    </xf>
    <xf numFmtId="186" fontId="1" fillId="0" borderId="13" xfId="45" applyNumberFormat="1" applyFont="1" applyFill="1" applyBorder="1" applyAlignment="1" applyProtection="1">
      <alignment horizontal="center"/>
      <protection locked="0"/>
    </xf>
    <xf numFmtId="181" fontId="3" fillId="0" borderId="0" xfId="87" applyNumberFormat="1" applyFont="1" applyFill="1" applyBorder="1" applyAlignment="1" applyProtection="1">
      <alignment horizontal="center" vertical="top"/>
      <protection/>
    </xf>
    <xf numFmtId="0" fontId="0" fillId="0" borderId="0" xfId="0" applyFont="1" applyFill="1" applyAlignment="1" applyProtection="1">
      <alignment horizontal="center" wrapText="1"/>
      <protection/>
    </xf>
    <xf numFmtId="179" fontId="0" fillId="0" borderId="0" xfId="0" applyNumberFormat="1" applyFont="1" applyFill="1" applyAlignment="1" applyProtection="1">
      <alignment horizontal="center"/>
      <protection/>
    </xf>
    <xf numFmtId="0" fontId="0" fillId="0" borderId="0" xfId="45" applyFont="1" applyFill="1" applyAlignment="1" applyProtection="1">
      <alignment horizontal="left" vertical="top" wrapText="1"/>
      <protection/>
    </xf>
    <xf numFmtId="0" fontId="0" fillId="0" borderId="0" xfId="0" applyFont="1" applyFill="1" applyAlignment="1" applyProtection="1">
      <alignment horizontal="center" wrapText="1"/>
      <protection/>
    </xf>
    <xf numFmtId="179" fontId="0" fillId="0" borderId="0" xfId="0" applyNumberFormat="1" applyFont="1" applyFill="1" applyAlignment="1" applyProtection="1">
      <alignment horizontal="center"/>
      <protection/>
    </xf>
    <xf numFmtId="0" fontId="0" fillId="0" borderId="0" xfId="0" applyFont="1" applyFill="1" applyBorder="1" applyAlignment="1" applyProtection="1">
      <alignment vertical="center" wrapText="1"/>
      <protection/>
    </xf>
    <xf numFmtId="0" fontId="0" fillId="0" borderId="0" xfId="59" applyFont="1" applyFill="1" applyAlignment="1" applyProtection="1">
      <alignment horizontal="center" wrapText="1"/>
      <protection/>
    </xf>
    <xf numFmtId="179" fontId="0" fillId="0" borderId="0" xfId="103" applyNumberFormat="1" applyFont="1" applyFill="1" applyBorder="1" applyAlignment="1" applyProtection="1">
      <alignment horizontal="center"/>
      <protection/>
    </xf>
    <xf numFmtId="0" fontId="0" fillId="0" borderId="0" xfId="0" applyFont="1" applyFill="1" applyBorder="1" applyAlignment="1" applyProtection="1" quotePrefix="1">
      <alignment vertical="center" wrapText="1"/>
      <protection/>
    </xf>
    <xf numFmtId="179" fontId="0" fillId="0" borderId="0" xfId="0" applyNumberFormat="1" applyFont="1" applyFill="1" applyBorder="1" applyAlignment="1" applyProtection="1">
      <alignment horizontal="center"/>
      <protection/>
    </xf>
    <xf numFmtId="0" fontId="0" fillId="0" borderId="0" xfId="57" applyNumberFormat="1" applyFont="1" applyFill="1" applyAlignment="1" applyProtection="1">
      <alignment horizontal="center"/>
      <protection/>
    </xf>
    <xf numFmtId="0" fontId="0" fillId="0" borderId="0" xfId="87" applyNumberFormat="1" applyFont="1" applyFill="1" applyBorder="1" applyAlignment="1" applyProtection="1">
      <alignment horizontal="left" vertical="top" wrapText="1"/>
      <protection/>
    </xf>
    <xf numFmtId="0" fontId="0" fillId="0" borderId="0" xfId="45" applyFont="1" applyFill="1" applyAlignment="1" applyProtection="1">
      <alignment horizontal="center"/>
      <protection/>
    </xf>
    <xf numFmtId="179" fontId="0" fillId="0" borderId="0" xfId="45" applyNumberFormat="1" applyFont="1" applyFill="1" applyAlignment="1" applyProtection="1">
      <alignment horizontal="center"/>
      <protection/>
    </xf>
    <xf numFmtId="9" fontId="0" fillId="0" borderId="0" xfId="45" applyNumberFormat="1" applyFont="1" applyFill="1" applyBorder="1" applyAlignment="1" applyProtection="1">
      <alignment horizontal="center"/>
      <protection/>
    </xf>
    <xf numFmtId="179" fontId="0" fillId="0" borderId="0" xfId="87" applyNumberFormat="1" applyFont="1" applyFill="1" applyBorder="1" applyAlignment="1" applyProtection="1">
      <alignment horizontal="center"/>
      <protection/>
    </xf>
    <xf numFmtId="0" fontId="1" fillId="0" borderId="0" xfId="45" applyFont="1" applyFill="1" applyAlignment="1" applyProtection="1">
      <alignment horizontal="center" vertical="top" wrapText="1"/>
      <protection/>
    </xf>
    <xf numFmtId="0" fontId="1" fillId="0" borderId="0" xfId="45" applyFont="1" applyFill="1" applyAlignment="1" applyProtection="1">
      <alignment horizontal="left" vertical="top" wrapText="1"/>
      <protection/>
    </xf>
    <xf numFmtId="9" fontId="0" fillId="0" borderId="0" xfId="45" applyNumberFormat="1" applyFont="1" applyFill="1" applyBorder="1" applyAlignment="1" applyProtection="1">
      <alignment horizontal="center"/>
      <protection/>
    </xf>
    <xf numFmtId="179" fontId="0" fillId="0" borderId="0" xfId="87" applyNumberFormat="1" applyFont="1" applyFill="1" applyBorder="1" applyAlignment="1" applyProtection="1">
      <alignment horizontal="center"/>
      <protection/>
    </xf>
    <xf numFmtId="0" fontId="0" fillId="0" borderId="0" xfId="87" applyNumberFormat="1" applyFont="1" applyFill="1" applyBorder="1" applyAlignment="1" applyProtection="1">
      <alignment horizontal="left" vertical="top" wrapText="1"/>
      <protection/>
    </xf>
    <xf numFmtId="179" fontId="0" fillId="0" borderId="0" xfId="104" applyNumberFormat="1" applyFont="1" applyFill="1" applyBorder="1" applyAlignment="1" applyProtection="1">
      <alignment horizontal="center"/>
      <protection/>
    </xf>
    <xf numFmtId="0" fontId="0" fillId="0" borderId="0" xfId="45" applyFont="1" applyFill="1" applyAlignment="1" applyProtection="1">
      <alignment horizontal="left" vertical="top" wrapText="1"/>
      <protection/>
    </xf>
    <xf numFmtId="0" fontId="0" fillId="0" borderId="0" xfId="45" applyFont="1" applyFill="1" applyBorder="1" applyAlignment="1" applyProtection="1">
      <alignment horizontal="center" wrapText="1"/>
      <protection/>
    </xf>
    <xf numFmtId="0" fontId="0" fillId="0" borderId="0" xfId="94" applyNumberFormat="1" applyFont="1" applyFill="1" applyBorder="1" applyAlignment="1" applyProtection="1">
      <alignment horizontal="left" vertical="top" wrapText="1"/>
      <protection/>
    </xf>
    <xf numFmtId="9" fontId="0" fillId="0" borderId="0" xfId="46" applyNumberFormat="1" applyFont="1" applyFill="1" applyBorder="1" applyAlignment="1" applyProtection="1">
      <alignment horizontal="center"/>
      <protection/>
    </xf>
    <xf numFmtId="179" fontId="0" fillId="0" borderId="0" xfId="94" applyNumberFormat="1" applyFont="1" applyFill="1" applyBorder="1" applyAlignment="1" applyProtection="1">
      <alignment horizontal="center"/>
      <protection/>
    </xf>
    <xf numFmtId="0" fontId="10" fillId="0" borderId="0" xfId="45" applyFont="1" applyFill="1" applyAlignment="1" applyProtection="1">
      <alignment horizontal="left" wrapText="1"/>
      <protection/>
    </xf>
    <xf numFmtId="179" fontId="10" fillId="0" borderId="0" xfId="45" applyNumberFormat="1" applyFont="1" applyFill="1" applyBorder="1" applyAlignment="1" applyProtection="1">
      <alignment horizontal="center"/>
      <protection/>
    </xf>
    <xf numFmtId="0" fontId="22" fillId="0" borderId="0" xfId="45" applyFont="1" applyFill="1" applyBorder="1" applyAlignment="1" applyProtection="1">
      <alignment horizontal="center"/>
      <protection/>
    </xf>
    <xf numFmtId="0" fontId="11" fillId="0" borderId="0" xfId="45" applyFont="1" applyFill="1" applyBorder="1" applyAlignment="1" applyProtection="1">
      <alignment horizontal="left" wrapText="1"/>
      <protection/>
    </xf>
    <xf numFmtId="179" fontId="11" fillId="0" borderId="0" xfId="45" applyNumberFormat="1" applyFont="1" applyFill="1" applyBorder="1" applyAlignment="1" applyProtection="1">
      <alignment horizontal="center"/>
      <protection/>
    </xf>
    <xf numFmtId="0" fontId="10" fillId="0" borderId="0" xfId="53" applyFont="1" applyFill="1" applyAlignment="1" applyProtection="1">
      <alignment horizontal="left" vertical="top" wrapText="1"/>
      <protection/>
    </xf>
    <xf numFmtId="0" fontId="10" fillId="0" borderId="0" xfId="104" applyNumberFormat="1" applyFont="1" applyFill="1" applyBorder="1" applyAlignment="1" applyProtection="1">
      <alignment horizontal="right" wrapText="1"/>
      <protection/>
    </xf>
    <xf numFmtId="1" fontId="10" fillId="0" borderId="0" xfId="104" applyNumberFormat="1" applyFont="1" applyFill="1" applyBorder="1" applyAlignment="1" applyProtection="1">
      <alignment horizontal="right" wrapText="1"/>
      <protection/>
    </xf>
    <xf numFmtId="0" fontId="10" fillId="0" borderId="0" xfId="53" applyFont="1" applyFill="1" applyAlignment="1" applyProtection="1">
      <alignment horizontal="right" wrapText="1"/>
      <protection/>
    </xf>
    <xf numFmtId="0" fontId="10" fillId="0" borderId="0" xfId="53" applyFont="1" applyFill="1" applyAlignment="1" applyProtection="1">
      <alignment vertical="top" wrapText="1"/>
      <protection/>
    </xf>
    <xf numFmtId="181" fontId="3" fillId="0" borderId="0" xfId="88" applyNumberFormat="1" applyFont="1" applyFill="1" applyBorder="1" applyAlignment="1" applyProtection="1">
      <alignment horizontal="center" vertical="top"/>
      <protection/>
    </xf>
    <xf numFmtId="0" fontId="21" fillId="0" borderId="0" xfId="53" applyFont="1" applyFill="1" applyAlignment="1" applyProtection="1">
      <alignment horizontal="right" wrapText="1"/>
      <protection/>
    </xf>
    <xf numFmtId="1" fontId="10" fillId="0" borderId="0" xfId="53" applyNumberFormat="1" applyFont="1" applyFill="1" applyAlignment="1" applyProtection="1">
      <alignment horizontal="right" wrapText="1"/>
      <protection/>
    </xf>
    <xf numFmtId="0" fontId="10" fillId="0" borderId="0" xfId="53" applyFont="1" applyFill="1" applyAlignment="1" applyProtection="1">
      <alignment wrapText="1"/>
      <protection/>
    </xf>
    <xf numFmtId="1" fontId="10" fillId="0" borderId="0" xfId="104" applyNumberFormat="1" applyFont="1" applyFill="1" applyBorder="1" applyAlignment="1" applyProtection="1">
      <alignment horizontal="left" vertical="top" wrapText="1"/>
      <protection/>
    </xf>
    <xf numFmtId="0" fontId="10" fillId="0" borderId="0" xfId="104" applyNumberFormat="1" applyFont="1" applyFill="1" applyBorder="1" applyAlignment="1" applyProtection="1">
      <alignment horizontal="left" wrapText="1"/>
      <protection/>
    </xf>
    <xf numFmtId="181" fontId="21" fillId="0" borderId="0" xfId="62" applyNumberFormat="1" applyFont="1" applyFill="1" applyBorder="1" applyAlignment="1" applyProtection="1">
      <alignment horizontal="right" vertical="top" wrapText="1"/>
      <protection/>
    </xf>
    <xf numFmtId="1" fontId="10" fillId="0" borderId="0" xfId="53" applyNumberFormat="1" applyFont="1" applyFill="1" applyAlignment="1" applyProtection="1">
      <alignment horizontal="right"/>
      <protection/>
    </xf>
    <xf numFmtId="181" fontId="21" fillId="0" borderId="0" xfId="45" applyNumberFormat="1" applyFont="1" applyFill="1" applyBorder="1" applyAlignment="1" applyProtection="1">
      <alignment horizontal="center" vertical="top"/>
      <protection/>
    </xf>
    <xf numFmtId="0" fontId="1" fillId="0" borderId="14" xfId="45" applyFont="1" applyFill="1" applyBorder="1" applyAlignment="1" applyProtection="1">
      <alignment horizontal="center" vertical="top"/>
      <protection/>
    </xf>
    <xf numFmtId="186" fontId="0" fillId="0" borderId="0" xfId="0" applyNumberFormat="1" applyFill="1" applyAlignment="1" applyProtection="1">
      <alignment/>
      <protection/>
    </xf>
    <xf numFmtId="186" fontId="0" fillId="0" borderId="0" xfId="88" applyNumberFormat="1" applyFont="1" applyFill="1" applyBorder="1" applyAlignment="1" applyProtection="1">
      <alignment/>
      <protection/>
    </xf>
    <xf numFmtId="186" fontId="0" fillId="0" borderId="0" xfId="88" applyNumberFormat="1" applyFont="1" applyFill="1" applyBorder="1" applyAlignment="1" applyProtection="1">
      <alignment/>
      <protection/>
    </xf>
    <xf numFmtId="186" fontId="0" fillId="0" borderId="0" xfId="45" applyNumberFormat="1" applyFill="1" applyAlignment="1" applyProtection="1">
      <alignment horizontal="right"/>
      <protection/>
    </xf>
    <xf numFmtId="186" fontId="0" fillId="0" borderId="0" xfId="83" applyNumberFormat="1" applyFont="1" applyFill="1" applyBorder="1" applyAlignment="1" applyProtection="1">
      <alignment/>
      <protection/>
    </xf>
    <xf numFmtId="186" fontId="0" fillId="0" borderId="0" xfId="87" applyNumberFormat="1" applyFont="1" applyFill="1" applyBorder="1" applyAlignment="1" applyProtection="1">
      <alignment horizontal="right"/>
      <protection/>
    </xf>
    <xf numFmtId="186" fontId="0" fillId="0" borderId="0" xfId="45" applyNumberFormat="1" applyFont="1" applyFill="1" applyAlignment="1" applyProtection="1">
      <alignment horizontal="right"/>
      <protection/>
    </xf>
    <xf numFmtId="186" fontId="10" fillId="0" borderId="0" xfId="0" applyNumberFormat="1" applyFont="1" applyAlignment="1" applyProtection="1">
      <alignment horizontal="right"/>
      <protection/>
    </xf>
    <xf numFmtId="186" fontId="10" fillId="0" borderId="0" xfId="45" applyNumberFormat="1" applyFont="1" applyFill="1" applyBorder="1" applyAlignment="1" applyProtection="1">
      <alignment horizontal="right"/>
      <protection/>
    </xf>
    <xf numFmtId="186" fontId="10" fillId="0" borderId="0" xfId="45" applyNumberFormat="1" applyFont="1" applyFill="1" applyAlignment="1" applyProtection="1">
      <alignment horizontal="right"/>
      <protection/>
    </xf>
    <xf numFmtId="186" fontId="3" fillId="0" borderId="0" xfId="45" applyNumberFormat="1" applyFont="1" applyFill="1" applyBorder="1" applyAlignment="1" applyProtection="1">
      <alignment horizontal="right"/>
      <protection locked="0"/>
    </xf>
    <xf numFmtId="186" fontId="0" fillId="0" borderId="0" xfId="0" applyNumberFormat="1" applyFont="1" applyAlignment="1" applyProtection="1">
      <alignment horizontal="right"/>
      <protection locked="0"/>
    </xf>
    <xf numFmtId="0" fontId="78" fillId="0" borderId="0" xfId="0" applyFont="1" applyFill="1" applyAlignment="1" applyProtection="1" quotePrefix="1">
      <alignment/>
      <protection locked="0"/>
    </xf>
    <xf numFmtId="0" fontId="78" fillId="0" borderId="0" xfId="0" applyFont="1" applyFill="1" applyAlignment="1" applyProtection="1">
      <alignment/>
      <protection locked="0"/>
    </xf>
    <xf numFmtId="186" fontId="0" fillId="0" borderId="0" xfId="104" applyNumberFormat="1" applyFont="1" applyFill="1" applyBorder="1" applyAlignment="1" applyProtection="1">
      <alignment horizontal="right"/>
      <protection locked="0"/>
    </xf>
    <xf numFmtId="186" fontId="1" fillId="0" borderId="13" xfId="45" applyNumberFormat="1" applyFont="1" applyFill="1" applyBorder="1" applyAlignment="1" applyProtection="1">
      <alignment horizontal="right"/>
      <protection locked="0"/>
    </xf>
    <xf numFmtId="0" fontId="3" fillId="0" borderId="0" xfId="45" applyFont="1" applyFill="1" applyBorder="1" applyAlignment="1" applyProtection="1">
      <alignment horizontal="center"/>
      <protection/>
    </xf>
    <xf numFmtId="179" fontId="3" fillId="0" borderId="0" xfId="45" applyNumberFormat="1" applyFont="1" applyFill="1" applyBorder="1" applyAlignment="1" applyProtection="1">
      <alignment horizontal="center"/>
      <protection/>
    </xf>
    <xf numFmtId="0" fontId="1" fillId="0" borderId="0" xfId="45" applyFont="1" applyFill="1" applyBorder="1" applyAlignment="1" applyProtection="1">
      <alignment horizontal="left" vertical="top" wrapText="1"/>
      <protection/>
    </xf>
    <xf numFmtId="0" fontId="10" fillId="0" borderId="0" xfId="46" applyFont="1" applyAlignment="1" applyProtection="1">
      <alignment horizontal="left" vertical="top" wrapText="1"/>
      <protection/>
    </xf>
    <xf numFmtId="0" fontId="0" fillId="0" borderId="0" xfId="51" applyFont="1" applyAlignment="1" applyProtection="1">
      <alignment horizontal="center"/>
      <protection/>
    </xf>
    <xf numFmtId="179" fontId="0" fillId="0" borderId="0" xfId="104" applyNumberFormat="1" applyFont="1" applyAlignment="1" applyProtection="1">
      <alignment horizontal="right"/>
      <protection/>
    </xf>
    <xf numFmtId="0" fontId="0" fillId="34" borderId="0" xfId="45" applyFont="1" applyFill="1" applyAlignment="1" applyProtection="1">
      <alignment horizontal="left" vertical="top" wrapText="1"/>
      <protection/>
    </xf>
    <xf numFmtId="186" fontId="9" fillId="0" borderId="0" xfId="45" applyNumberFormat="1" applyFont="1" applyFill="1" applyAlignment="1" applyProtection="1">
      <alignment horizontal="right"/>
      <protection/>
    </xf>
    <xf numFmtId="186" fontId="3" fillId="0" borderId="0" xfId="45" applyNumberFormat="1" applyFont="1" applyFill="1" applyBorder="1" applyAlignment="1" applyProtection="1">
      <alignment horizontal="right"/>
      <protection/>
    </xf>
    <xf numFmtId="186" fontId="0" fillId="0" borderId="0" xfId="0" applyNumberFormat="1" applyFont="1" applyAlignment="1" applyProtection="1">
      <alignment horizontal="right"/>
      <protection/>
    </xf>
    <xf numFmtId="186" fontId="0" fillId="0" borderId="0" xfId="0" applyNumberFormat="1" applyFont="1" applyFill="1" applyAlignment="1" applyProtection="1">
      <alignment/>
      <protection/>
    </xf>
    <xf numFmtId="186" fontId="1" fillId="0" borderId="16" xfId="45" applyNumberFormat="1" applyFont="1" applyFill="1" applyBorder="1" applyAlignment="1" applyProtection="1">
      <alignment horizontal="right" vertical="center"/>
      <protection/>
    </xf>
    <xf numFmtId="186" fontId="1" fillId="0" borderId="15" xfId="45" applyNumberFormat="1" applyFont="1" applyFill="1" applyBorder="1" applyAlignment="1" applyProtection="1">
      <alignment horizontal="right"/>
      <protection/>
    </xf>
    <xf numFmtId="186" fontId="0" fillId="0" borderId="0" xfId="0" applyNumberFormat="1" applyFont="1" applyAlignment="1" applyProtection="1">
      <alignment horizontal="right"/>
      <protection locked="0"/>
    </xf>
    <xf numFmtId="183" fontId="0" fillId="0" borderId="0" xfId="0" applyNumberFormat="1" applyFont="1" applyFill="1" applyAlignment="1" applyProtection="1">
      <alignment horizontal="right"/>
      <protection locked="0"/>
    </xf>
    <xf numFmtId="4" fontId="0" fillId="0" borderId="0" xfId="0" applyNumberFormat="1" applyFont="1" applyFill="1" applyAlignment="1" applyProtection="1">
      <alignment/>
      <protection locked="0"/>
    </xf>
    <xf numFmtId="186" fontId="0" fillId="0" borderId="0" xfId="0" applyNumberFormat="1" applyFont="1" applyAlignment="1" applyProtection="1">
      <alignment horizontal="right"/>
      <protection locked="0"/>
    </xf>
    <xf numFmtId="4" fontId="0" fillId="0" borderId="0" xfId="0" applyNumberFormat="1" applyFont="1" applyFill="1" applyAlignment="1" applyProtection="1">
      <alignment/>
      <protection locked="0"/>
    </xf>
    <xf numFmtId="4" fontId="0" fillId="0" borderId="0" xfId="0" applyNumberFormat="1" applyFont="1" applyFill="1" applyAlignment="1" applyProtection="1">
      <alignment horizontal="right"/>
      <protection locked="0"/>
    </xf>
    <xf numFmtId="186" fontId="0" fillId="0" borderId="13" xfId="45" applyNumberFormat="1" applyFill="1" applyBorder="1" applyProtection="1">
      <alignment/>
      <protection locked="0"/>
    </xf>
    <xf numFmtId="4" fontId="0" fillId="0" borderId="0" xfId="104" applyNumberFormat="1" applyFont="1" applyFill="1" applyBorder="1" applyAlignment="1" applyProtection="1">
      <alignment horizontal="right"/>
      <protection locked="0"/>
    </xf>
    <xf numFmtId="4" fontId="0" fillId="0" borderId="0" xfId="0" applyNumberFormat="1" applyFont="1" applyFill="1" applyAlignment="1" applyProtection="1">
      <alignment horizontal="right"/>
      <protection locked="0"/>
    </xf>
    <xf numFmtId="4"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quotePrefix="1">
      <alignment horizontal="left" vertical="top" wrapText="1"/>
      <protection/>
    </xf>
    <xf numFmtId="0" fontId="0" fillId="0" borderId="0" xfId="0" applyFont="1" applyFill="1" applyAlignment="1" applyProtection="1" quotePrefix="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center" wrapText="1"/>
      <protection/>
    </xf>
    <xf numFmtId="179" fontId="0" fillId="0" borderId="0" xfId="0" applyNumberFormat="1" applyFont="1" applyAlignment="1" applyProtection="1">
      <alignment horizontal="center"/>
      <protection/>
    </xf>
    <xf numFmtId="0" fontId="0" fillId="0" borderId="0" xfId="100" applyNumberFormat="1" applyFont="1" applyAlignment="1" applyProtection="1">
      <alignment horizontal="left" vertical="top" wrapText="1"/>
      <protection/>
    </xf>
    <xf numFmtId="179" fontId="0" fillId="0" borderId="0" xfId="0" applyNumberFormat="1" applyFont="1" applyAlignment="1" applyProtection="1">
      <alignment horizontal="center"/>
      <protection/>
    </xf>
    <xf numFmtId="191" fontId="0" fillId="0" borderId="0" xfId="100" applyNumberFormat="1" applyFont="1" applyAlignment="1" applyProtection="1">
      <alignment horizontal="center"/>
      <protection/>
    </xf>
    <xf numFmtId="9" fontId="0" fillId="0" borderId="0" xfId="0" applyNumberFormat="1" applyFont="1" applyAlignment="1" applyProtection="1">
      <alignment horizontal="center"/>
      <protection/>
    </xf>
    <xf numFmtId="0" fontId="0" fillId="0" borderId="0" xfId="104" applyNumberFormat="1" applyFont="1" applyAlignment="1" applyProtection="1">
      <alignment horizontal="left" vertical="top" wrapText="1"/>
      <protection/>
    </xf>
    <xf numFmtId="0" fontId="0" fillId="0" borderId="0" xfId="0" applyFont="1" applyAlignment="1" applyProtection="1">
      <alignment horizontal="center"/>
      <protection/>
    </xf>
    <xf numFmtId="179" fontId="0" fillId="0" borderId="0" xfId="104" applyNumberFormat="1" applyFont="1" applyAlignment="1" applyProtection="1">
      <alignment horizontal="center"/>
      <protection/>
    </xf>
    <xf numFmtId="0" fontId="0" fillId="0" borderId="0" xfId="104" applyNumberFormat="1" applyFont="1" applyAlignment="1" applyProtection="1" quotePrefix="1">
      <alignment horizontal="left" vertical="top" wrapText="1"/>
      <protection/>
    </xf>
    <xf numFmtId="0" fontId="0" fillId="0" borderId="0" xfId="93" applyNumberFormat="1" applyFont="1" applyFill="1" applyBorder="1" applyAlignment="1" applyProtection="1">
      <alignment horizontal="left" vertical="top" wrapText="1"/>
      <protection/>
    </xf>
    <xf numFmtId="0" fontId="0" fillId="0" borderId="0" xfId="104"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179" fontId="0" fillId="0" borderId="0" xfId="0" applyNumberFormat="1" applyFont="1" applyFill="1" applyAlignment="1" applyProtection="1">
      <alignment horizontal="center"/>
      <protection/>
    </xf>
    <xf numFmtId="0" fontId="0" fillId="0" borderId="0" xfId="0" applyFont="1" applyAlignment="1" applyProtection="1">
      <alignment horizontal="left" vertical="top" wrapText="1"/>
      <protection/>
    </xf>
    <xf numFmtId="0" fontId="0" fillId="0" borderId="0" xfId="104" applyNumberFormat="1" applyFont="1" applyFill="1" applyBorder="1" applyAlignment="1" applyProtection="1" quotePrefix="1">
      <alignment horizontal="left" vertical="top" wrapText="1"/>
      <protection/>
    </xf>
    <xf numFmtId="0" fontId="0" fillId="0" borderId="0" xfId="89" applyNumberFormat="1" applyFont="1" applyFill="1" applyBorder="1" applyAlignment="1" applyProtection="1">
      <alignment horizontal="left" vertical="top" wrapText="1"/>
      <protection/>
    </xf>
    <xf numFmtId="179" fontId="0" fillId="0" borderId="0" xfId="0" applyNumberFormat="1" applyFont="1" applyFill="1" applyBorder="1" applyAlignment="1" applyProtection="1">
      <alignment horizontal="center" wrapText="1"/>
      <protection/>
    </xf>
    <xf numFmtId="0" fontId="0" fillId="0" borderId="0" xfId="89" applyNumberFormat="1" applyFont="1" applyFill="1" applyBorder="1" applyAlignment="1" applyProtection="1" quotePrefix="1">
      <alignment horizontal="left" vertical="top" wrapText="1"/>
      <protection/>
    </xf>
    <xf numFmtId="0" fontId="0" fillId="0" borderId="13" xfId="45" applyFill="1" applyBorder="1" applyAlignment="1" applyProtection="1">
      <alignment horizontal="center"/>
      <protection/>
    </xf>
    <xf numFmtId="179" fontId="1" fillId="0" borderId="13" xfId="87" applyNumberFormat="1" applyFont="1" applyFill="1" applyBorder="1" applyAlignment="1" applyProtection="1">
      <alignment horizontal="center" vertical="center"/>
      <protection/>
    </xf>
    <xf numFmtId="181" fontId="3" fillId="0" borderId="0" xfId="92"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protection/>
    </xf>
    <xf numFmtId="0" fontId="0" fillId="0" borderId="0" xfId="0" applyFont="1" applyFill="1" applyAlignment="1" applyProtection="1" quotePrefix="1">
      <alignment horizontal="left" wrapText="1"/>
      <protection/>
    </xf>
    <xf numFmtId="0" fontId="0" fillId="0" borderId="0" xfId="0" applyNumberFormat="1" applyFont="1" applyFill="1" applyBorder="1" applyAlignment="1" applyProtection="1">
      <alignment vertical="top" wrapText="1"/>
      <protection/>
    </xf>
    <xf numFmtId="0" fontId="0" fillId="0" borderId="0" xfId="57" applyNumberFormat="1" applyFont="1" applyFill="1" applyBorder="1" applyAlignment="1" applyProtection="1">
      <alignment horizontal="center"/>
      <protection/>
    </xf>
    <xf numFmtId="179" fontId="0" fillId="0" borderId="0" xfId="0" applyNumberFormat="1" applyFont="1" applyFill="1" applyAlignment="1" applyProtection="1">
      <alignment horizontal="center"/>
      <protection/>
    </xf>
    <xf numFmtId="186" fontId="0" fillId="0" borderId="0" xfId="0" applyNumberFormat="1" applyFont="1" applyAlignment="1" applyProtection="1">
      <alignment horizontal="right"/>
      <protection/>
    </xf>
    <xf numFmtId="4" fontId="0" fillId="0" borderId="0" xfId="0" applyNumberFormat="1" applyFont="1" applyFill="1" applyAlignment="1" applyProtection="1">
      <alignment/>
      <protection/>
    </xf>
    <xf numFmtId="186" fontId="0" fillId="0" borderId="0" xfId="0" applyNumberFormat="1" applyFont="1" applyAlignment="1" applyProtection="1">
      <alignment/>
      <protection/>
    </xf>
    <xf numFmtId="4" fontId="0" fillId="0" borderId="0" xfId="0" applyNumberFormat="1" applyFont="1" applyFill="1" applyBorder="1" applyAlignment="1" applyProtection="1">
      <alignment horizontal="right"/>
      <protection/>
    </xf>
    <xf numFmtId="186" fontId="1" fillId="0" borderId="0" xfId="45" applyNumberFormat="1" applyFont="1" applyFill="1" applyBorder="1" applyAlignment="1" applyProtection="1">
      <alignment horizontal="right"/>
      <protection/>
    </xf>
    <xf numFmtId="4" fontId="0" fillId="0" borderId="0" xfId="104" applyNumberFormat="1" applyFont="1" applyFill="1" applyBorder="1" applyAlignment="1" applyProtection="1">
      <alignment horizontal="right"/>
      <protection/>
    </xf>
    <xf numFmtId="4" fontId="0" fillId="0" borderId="0" xfId="0" applyNumberFormat="1" applyFont="1" applyFill="1" applyBorder="1" applyAlignment="1" applyProtection="1">
      <alignment/>
      <protection/>
    </xf>
    <xf numFmtId="186" fontId="9" fillId="0" borderId="0" xfId="87" applyNumberFormat="1" applyFont="1" applyFill="1" applyBorder="1" applyAlignment="1" applyProtection="1">
      <alignment horizontal="right"/>
      <protection locked="0"/>
    </xf>
    <xf numFmtId="186" fontId="3" fillId="0" borderId="13" xfId="87" applyNumberFormat="1" applyFont="1" applyFill="1" applyBorder="1" applyAlignment="1" applyProtection="1">
      <alignment horizontal="right"/>
      <protection locked="0"/>
    </xf>
    <xf numFmtId="4"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186" fontId="1" fillId="0" borderId="0" xfId="45" applyNumberFormat="1" applyFont="1" applyFill="1" applyBorder="1" applyAlignment="1" applyProtection="1">
      <alignment horizontal="right"/>
      <protection locked="0"/>
    </xf>
    <xf numFmtId="186" fontId="0" fillId="0" borderId="0" xfId="87" applyNumberFormat="1" applyFont="1" applyFill="1" applyBorder="1" applyAlignment="1" applyProtection="1">
      <alignment horizontal="right"/>
      <protection locked="0"/>
    </xf>
    <xf numFmtId="0" fontId="0" fillId="0" borderId="0" xfId="45" applyFont="1" applyFill="1" applyAlignment="1" applyProtection="1">
      <alignment vertical="center"/>
      <protection locked="0"/>
    </xf>
    <xf numFmtId="186" fontId="0" fillId="0" borderId="0" xfId="0" applyNumberFormat="1" applyFont="1" applyFill="1" applyBorder="1" applyAlignment="1" applyProtection="1">
      <alignment horizontal="right"/>
      <protection locked="0"/>
    </xf>
    <xf numFmtId="4" fontId="0" fillId="0" borderId="0" xfId="57" applyNumberFormat="1" applyFont="1" applyFill="1" applyAlignment="1" applyProtection="1">
      <alignment horizontal="right"/>
      <protection locked="0"/>
    </xf>
    <xf numFmtId="186" fontId="0" fillId="0" borderId="0" xfId="0" applyNumberFormat="1" applyFont="1" applyFill="1" applyBorder="1" applyAlignment="1" applyProtection="1">
      <alignment horizontal="right"/>
      <protection locked="0"/>
    </xf>
    <xf numFmtId="186" fontId="0" fillId="0" borderId="0" xfId="0" applyNumberFormat="1" applyFont="1" applyFill="1" applyAlignment="1" applyProtection="1">
      <alignment horizontal="right"/>
      <protection locked="0"/>
    </xf>
    <xf numFmtId="0" fontId="0" fillId="0" borderId="0" xfId="57" applyFont="1" applyFill="1" applyAlignment="1" applyProtection="1">
      <alignment/>
      <protection locked="0"/>
    </xf>
    <xf numFmtId="190" fontId="0" fillId="0" borderId="0" xfId="0" applyNumberFormat="1" applyFill="1" applyAlignment="1" applyProtection="1">
      <alignment/>
      <protection locked="0"/>
    </xf>
    <xf numFmtId="4" fontId="0" fillId="0" borderId="0" xfId="88" applyNumberFormat="1" applyFont="1" applyAlignment="1" applyProtection="1">
      <alignment horizontal="right"/>
      <protection locked="0"/>
    </xf>
    <xf numFmtId="4" fontId="0" fillId="0" borderId="0" xfId="46"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4" fontId="0" fillId="0" borderId="0" xfId="51" applyNumberFormat="1"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10" fillId="0" borderId="0" xfId="0" applyFont="1" applyFill="1" applyBorder="1" applyAlignment="1" applyProtection="1">
      <alignment/>
      <protection locked="0"/>
    </xf>
    <xf numFmtId="183" fontId="0" fillId="0" borderId="0" xfId="51" applyNumberFormat="1" applyFont="1" applyFill="1" applyBorder="1" applyAlignment="1" applyProtection="1">
      <alignment horizontal="right"/>
      <protection locked="0"/>
    </xf>
    <xf numFmtId="4" fontId="10" fillId="0" borderId="0" xfId="0" applyNumberFormat="1" applyFont="1" applyFill="1" applyBorder="1" applyAlignment="1" applyProtection="1">
      <alignment/>
      <protection locked="0"/>
    </xf>
    <xf numFmtId="4" fontId="0" fillId="0" borderId="0" xfId="87" applyNumberFormat="1" applyFont="1" applyFill="1" applyBorder="1" applyAlignment="1" applyProtection="1">
      <alignment/>
      <protection locked="0"/>
    </xf>
    <xf numFmtId="7" fontId="0" fillId="0" borderId="0" xfId="0" applyNumberFormat="1" applyFill="1" applyAlignment="1" applyProtection="1">
      <alignment/>
      <protection locked="0"/>
    </xf>
    <xf numFmtId="186" fontId="0" fillId="0" borderId="0" xfId="45" applyNumberFormat="1" applyFill="1" applyBorder="1" applyAlignment="1" applyProtection="1">
      <alignment horizontal="right"/>
      <protection locked="0"/>
    </xf>
    <xf numFmtId="186" fontId="0" fillId="0" borderId="13" xfId="45" applyNumberFormat="1" applyFill="1" applyBorder="1" applyAlignment="1" applyProtection="1">
      <alignment horizontal="right"/>
      <protection locked="0"/>
    </xf>
    <xf numFmtId="181" fontId="15" fillId="0" borderId="0" xfId="87" applyNumberFormat="1" applyFont="1" applyFill="1" applyBorder="1" applyAlignment="1" applyProtection="1">
      <alignment horizontal="center" vertical="top"/>
      <protection/>
    </xf>
    <xf numFmtId="0" fontId="15" fillId="0" borderId="0" xfId="87" applyNumberFormat="1" applyFont="1" applyFill="1" applyBorder="1" applyAlignment="1" applyProtection="1">
      <alignment horizontal="left" vertical="top"/>
      <protection/>
    </xf>
    <xf numFmtId="0" fontId="9" fillId="0" borderId="0" xfId="45" applyFont="1" applyFill="1" applyAlignment="1" applyProtection="1">
      <alignment horizontal="center"/>
      <protection/>
    </xf>
    <xf numFmtId="179" fontId="9" fillId="0" borderId="0" xfId="87" applyNumberFormat="1" applyFont="1" applyFill="1" applyBorder="1" applyAlignment="1" applyProtection="1">
      <alignment horizontal="center"/>
      <protection/>
    </xf>
    <xf numFmtId="0" fontId="1" fillId="0" borderId="0" xfId="87" applyNumberFormat="1" applyFont="1" applyFill="1" applyBorder="1" applyAlignment="1" applyProtection="1">
      <alignment horizontal="left" vertical="top" wrapText="1"/>
      <protection/>
    </xf>
    <xf numFmtId="0" fontId="3" fillId="0" borderId="14" xfId="45" applyNumberFormat="1" applyFont="1" applyFill="1" applyBorder="1" applyAlignment="1" applyProtection="1">
      <alignment horizontal="center" vertical="top"/>
      <protection/>
    </xf>
    <xf numFmtId="0" fontId="3" fillId="0" borderId="13" xfId="45" applyNumberFormat="1" applyFont="1" applyFill="1" applyBorder="1" applyAlignment="1" applyProtection="1">
      <alignment horizontal="center" vertical="top" wrapText="1"/>
      <protection/>
    </xf>
    <xf numFmtId="0" fontId="3" fillId="0" borderId="13" xfId="45" applyNumberFormat="1" applyFont="1" applyFill="1" applyBorder="1" applyAlignment="1" applyProtection="1">
      <alignment horizontal="center"/>
      <protection/>
    </xf>
    <xf numFmtId="181" fontId="1" fillId="0" borderId="0" xfId="87" applyNumberFormat="1" applyFont="1" applyFill="1" applyBorder="1" applyAlignment="1" applyProtection="1">
      <alignment horizontal="center" vertical="top"/>
      <protection/>
    </xf>
    <xf numFmtId="0" fontId="1" fillId="0" borderId="0" xfId="87" applyNumberFormat="1" applyFont="1" applyFill="1" applyBorder="1" applyAlignment="1" applyProtection="1">
      <alignment horizontal="left" vertical="top" wrapText="1"/>
      <protection/>
    </xf>
    <xf numFmtId="181" fontId="3" fillId="0" borderId="0" xfId="97" applyNumberFormat="1" applyFont="1" applyFill="1" applyBorder="1" applyAlignment="1" applyProtection="1">
      <alignment horizontal="center" vertical="top"/>
      <protection/>
    </xf>
    <xf numFmtId="0" fontId="0" fillId="0" borderId="0" xfId="45" applyFont="1" applyFill="1" applyBorder="1" applyAlignment="1" applyProtection="1">
      <alignment horizontal="left" vertical="top" wrapText="1"/>
      <protection/>
    </xf>
    <xf numFmtId="0" fontId="0" fillId="0" borderId="0" xfId="45" applyFont="1" applyFill="1" applyBorder="1" applyAlignment="1" applyProtection="1">
      <alignment horizontal="center"/>
      <protection/>
    </xf>
    <xf numFmtId="179" fontId="0" fillId="0" borderId="0" xfId="45" applyNumberFormat="1" applyFont="1" applyFill="1" applyBorder="1" applyAlignment="1" applyProtection="1">
      <alignment horizontal="center"/>
      <protection/>
    </xf>
    <xf numFmtId="0" fontId="0" fillId="0" borderId="0" xfId="45" applyFont="1" applyFill="1" applyAlignment="1" applyProtection="1">
      <alignment vertical="top" wrapText="1"/>
      <protection/>
    </xf>
    <xf numFmtId="0" fontId="0" fillId="0" borderId="0" xfId="0" applyNumberFormat="1" applyFont="1" applyFill="1" applyBorder="1" applyAlignment="1" applyProtection="1" quotePrefix="1">
      <alignment horizontal="left" vertical="top" wrapText="1"/>
      <protection/>
    </xf>
    <xf numFmtId="179" fontId="0" fillId="0" borderId="0" xfId="0" applyNumberFormat="1" applyFont="1" applyFill="1" applyBorder="1" applyAlignment="1" applyProtection="1">
      <alignment horizontal="center"/>
      <protection/>
    </xf>
    <xf numFmtId="179" fontId="0" fillId="0" borderId="0" xfId="104" applyNumberFormat="1" applyFont="1" applyFill="1" applyBorder="1" applyAlignment="1" applyProtection="1">
      <alignment horizontal="center"/>
      <protection/>
    </xf>
    <xf numFmtId="0" fontId="0" fillId="0" borderId="0" xfId="45" applyNumberFormat="1" applyFont="1" applyFill="1" applyBorder="1" applyAlignment="1" applyProtection="1" quotePrefix="1">
      <alignment horizontal="left" vertical="top" wrapText="1"/>
      <protection/>
    </xf>
    <xf numFmtId="0" fontId="0" fillId="0" borderId="0" xfId="88" applyNumberFormat="1" applyFont="1" applyFill="1" applyBorder="1" applyAlignment="1" applyProtection="1">
      <alignment horizontal="left" vertical="top" wrapText="1"/>
      <protection/>
    </xf>
    <xf numFmtId="0" fontId="0" fillId="0" borderId="0" xfId="88" applyNumberFormat="1" applyFont="1" applyFill="1" applyBorder="1" applyAlignment="1" applyProtection="1">
      <alignment horizontal="left" vertical="top" wrapText="1"/>
      <protection/>
    </xf>
    <xf numFmtId="0" fontId="0" fillId="0" borderId="12" xfId="93" applyNumberFormat="1" applyFont="1" applyFill="1" applyBorder="1" applyAlignment="1" applyProtection="1">
      <alignment horizontal="left" vertical="top" wrapText="1"/>
      <protection/>
    </xf>
    <xf numFmtId="0" fontId="0" fillId="0" borderId="0" xfId="93" applyNumberFormat="1" applyFont="1" applyFill="1" applyBorder="1" applyAlignment="1" applyProtection="1" quotePrefix="1">
      <alignment horizontal="left" vertical="top" wrapText="1"/>
      <protection/>
    </xf>
    <xf numFmtId="0" fontId="0" fillId="0" borderId="0" xfId="45" applyFont="1" applyFill="1" applyProtection="1">
      <alignment/>
      <protection/>
    </xf>
    <xf numFmtId="0" fontId="0" fillId="0" borderId="12" xfId="51" applyFont="1" applyFill="1" applyBorder="1" applyAlignment="1" applyProtection="1" quotePrefix="1">
      <alignment horizontal="left" vertical="top" wrapText="1"/>
      <protection/>
    </xf>
    <xf numFmtId="0" fontId="0" fillId="0" borderId="0" xfId="88" applyNumberFormat="1" applyFont="1" applyFill="1" applyBorder="1" applyAlignment="1" applyProtection="1" quotePrefix="1">
      <alignment horizontal="left" vertical="top" wrapText="1"/>
      <protection/>
    </xf>
    <xf numFmtId="0" fontId="0" fillId="0" borderId="0" xfId="88" applyNumberFormat="1" applyFont="1" applyAlignment="1" applyProtection="1">
      <alignment horizontal="left" vertical="top" wrapText="1"/>
      <protection/>
    </xf>
    <xf numFmtId="0" fontId="0" fillId="0" borderId="0" xfId="88" applyNumberFormat="1" applyFont="1" applyAlignment="1" applyProtection="1" quotePrefix="1">
      <alignment horizontal="left" vertical="top" wrapText="1"/>
      <protection/>
    </xf>
    <xf numFmtId="9" fontId="0" fillId="0" borderId="0" xfId="0" applyNumberFormat="1" applyFont="1" applyAlignment="1" applyProtection="1">
      <alignment horizontal="right"/>
      <protection/>
    </xf>
    <xf numFmtId="179" fontId="0" fillId="0" borderId="0" xfId="88" applyNumberFormat="1" applyFont="1" applyAlignment="1" applyProtection="1">
      <alignment horizontal="center"/>
      <protection/>
    </xf>
    <xf numFmtId="0" fontId="0" fillId="0" borderId="0" xfId="97" applyNumberFormat="1" applyFont="1" applyAlignment="1" applyProtection="1">
      <alignment horizontal="left" vertical="top" wrapText="1"/>
      <protection/>
    </xf>
    <xf numFmtId="0" fontId="1" fillId="0" borderId="0" xfId="0" applyFont="1" applyFill="1" applyAlignment="1" applyProtection="1">
      <alignment horizontal="left" vertical="top" wrapText="1"/>
      <protection/>
    </xf>
    <xf numFmtId="179" fontId="0" fillId="0" borderId="0" xfId="46" applyNumberFormat="1" applyFont="1" applyFill="1" applyAlignment="1" applyProtection="1">
      <alignment horizontal="center"/>
      <protection/>
    </xf>
    <xf numFmtId="0" fontId="10" fillId="0" borderId="0" xfId="0" applyFont="1" applyFill="1" applyAlignment="1" applyProtection="1">
      <alignment wrapText="1"/>
      <protection/>
    </xf>
    <xf numFmtId="0" fontId="0" fillId="0" borderId="0" xfId="51" applyFont="1" applyFill="1" applyBorder="1" applyAlignment="1" applyProtection="1">
      <alignment horizontal="center" wrapText="1"/>
      <protection/>
    </xf>
    <xf numFmtId="179" fontId="0" fillId="0" borderId="0" xfId="51" applyNumberFormat="1" applyFont="1" applyFill="1" applyBorder="1" applyAlignment="1" applyProtection="1">
      <alignment horizontal="center"/>
      <protection/>
    </xf>
    <xf numFmtId="49" fontId="10" fillId="0" borderId="0" xfId="62" applyNumberFormat="1" applyFont="1" applyFill="1" applyBorder="1" applyAlignment="1" applyProtection="1">
      <alignment horizontal="left" vertical="top"/>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left"/>
      <protection/>
    </xf>
    <xf numFmtId="0" fontId="0" fillId="0" borderId="0" xfId="51" applyFont="1" applyFill="1" applyBorder="1" applyAlignment="1" applyProtection="1">
      <alignment horizontal="right" wrapText="1"/>
      <protection/>
    </xf>
    <xf numFmtId="179" fontId="0" fillId="0" borderId="0" xfId="51" applyNumberFormat="1" applyFont="1" applyFill="1" applyBorder="1" applyAlignment="1" applyProtection="1">
      <alignment/>
      <protection/>
    </xf>
    <xf numFmtId="0" fontId="11" fillId="0" borderId="0" xfId="63" applyFont="1" applyFill="1" applyAlignment="1" applyProtection="1">
      <alignment horizontal="left" vertical="top" wrapText="1"/>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horizontal="justify" wrapText="1"/>
      <protection/>
    </xf>
    <xf numFmtId="0" fontId="0" fillId="0" borderId="0" xfId="87" applyNumberFormat="1" applyFont="1" applyFill="1" applyBorder="1" applyAlignment="1" applyProtection="1" quotePrefix="1">
      <alignment horizontal="left" wrapText="1"/>
      <protection/>
    </xf>
    <xf numFmtId="0" fontId="0" fillId="0" borderId="0" xfId="0" applyFont="1" applyFill="1" applyBorder="1" applyAlignment="1" applyProtection="1">
      <alignment vertical="top" wrapText="1"/>
      <protection/>
    </xf>
    <xf numFmtId="0" fontId="10" fillId="0" borderId="0" xfId="0" applyFont="1" applyFill="1" applyBorder="1" applyAlignment="1" applyProtection="1">
      <alignment horizontal="center"/>
      <protection/>
    </xf>
    <xf numFmtId="4" fontId="0" fillId="0" borderId="0" xfId="0" applyNumberFormat="1" applyFont="1" applyFill="1" applyAlignment="1" applyProtection="1">
      <alignment horizontal="left"/>
      <protection/>
    </xf>
    <xf numFmtId="191" fontId="0" fillId="0" borderId="0" xfId="0" applyNumberFormat="1" applyFont="1" applyFill="1" applyAlignment="1" applyProtection="1">
      <alignment horizontal="center"/>
      <protection/>
    </xf>
    <xf numFmtId="0" fontId="0" fillId="0" borderId="0" xfId="87" applyNumberFormat="1" applyFont="1" applyFill="1" applyBorder="1" applyAlignment="1" applyProtection="1" quotePrefix="1">
      <alignment horizontal="left" vertical="top" wrapText="1"/>
      <protection/>
    </xf>
    <xf numFmtId="9" fontId="0" fillId="0" borderId="0" xfId="0" applyNumberFormat="1" applyFont="1" applyFill="1" applyBorder="1" applyAlignment="1" applyProtection="1">
      <alignment horizontal="center"/>
      <protection/>
    </xf>
    <xf numFmtId="0" fontId="1" fillId="0" borderId="0" xfId="0" applyFont="1" applyFill="1" applyAlignment="1" applyProtection="1">
      <alignment horizontal="center" vertical="top"/>
      <protection/>
    </xf>
    <xf numFmtId="0" fontId="0" fillId="0" borderId="0" xfId="0" applyFont="1" applyFill="1" applyBorder="1" applyAlignment="1" applyProtection="1">
      <alignment horizontal="center" wrapText="1"/>
      <protection/>
    </xf>
    <xf numFmtId="191" fontId="0" fillId="0" borderId="0" xfId="0" applyNumberFormat="1" applyFont="1" applyFill="1" applyBorder="1" applyAlignment="1" applyProtection="1">
      <alignment horizontal="center"/>
      <protection/>
    </xf>
    <xf numFmtId="181" fontId="10" fillId="0" borderId="0" xfId="62" applyNumberFormat="1" applyFont="1" applyFill="1" applyBorder="1" applyAlignment="1" applyProtection="1">
      <alignment horizontal="right" vertical="top" wrapText="1"/>
      <protection/>
    </xf>
    <xf numFmtId="0" fontId="0" fillId="0" borderId="0" xfId="0" applyFill="1" applyAlignment="1" applyProtection="1">
      <alignment wrapText="1"/>
      <protection/>
    </xf>
    <xf numFmtId="0" fontId="61" fillId="0" borderId="0" xfId="0" applyFont="1" applyFill="1" applyBorder="1" applyAlignment="1" applyProtection="1">
      <alignment/>
      <protection/>
    </xf>
    <xf numFmtId="0" fontId="0" fillId="0" borderId="17" xfId="0" applyNumberFormat="1" applyFont="1" applyFill="1" applyBorder="1" applyAlignment="1" applyProtection="1">
      <alignment/>
      <protection/>
    </xf>
    <xf numFmtId="0" fontId="10" fillId="0" borderId="0" xfId="0" applyFont="1" applyFill="1" applyAlignment="1" applyProtection="1">
      <alignment/>
      <protection/>
    </xf>
    <xf numFmtId="0" fontId="10" fillId="0" borderId="0" xfId="54" applyFont="1" applyFill="1" applyAlignment="1" applyProtection="1">
      <alignment horizontal="left" vertical="top" wrapText="1"/>
      <protection/>
    </xf>
    <xf numFmtId="181" fontId="0" fillId="0" borderId="0" xfId="88" applyNumberFormat="1" applyFont="1" applyFill="1" applyBorder="1" applyAlignment="1" applyProtection="1">
      <alignment horizontal="center" vertical="top"/>
      <protection/>
    </xf>
    <xf numFmtId="0" fontId="10" fillId="0" borderId="0" xfId="54" applyFont="1" applyFill="1" applyAlignment="1" applyProtection="1">
      <alignment vertical="top" wrapText="1"/>
      <protection/>
    </xf>
    <xf numFmtId="0" fontId="10" fillId="0" borderId="0" xfId="54" applyFont="1" applyFill="1" applyAlignment="1" applyProtection="1">
      <alignment horizontal="right" wrapText="1"/>
      <protection/>
    </xf>
    <xf numFmtId="1" fontId="10" fillId="0" borderId="0" xfId="54" applyNumberFormat="1" applyFont="1" applyFill="1" applyAlignment="1" applyProtection="1">
      <alignment horizontal="right" wrapText="1"/>
      <protection/>
    </xf>
    <xf numFmtId="0" fontId="10" fillId="0" borderId="0" xfId="104" applyNumberFormat="1" applyFont="1" applyFill="1" applyBorder="1" applyAlignment="1" applyProtection="1">
      <alignment horizontal="left" vertical="top" wrapText="1"/>
      <protection/>
    </xf>
    <xf numFmtId="0" fontId="10" fillId="0" borderId="0" xfId="63" applyFont="1" applyFill="1" applyAlignment="1" applyProtection="1">
      <alignment horizontal="right" wrapText="1"/>
      <protection/>
    </xf>
    <xf numFmtId="1" fontId="10" fillId="0" borderId="0" xfId="63" applyNumberFormat="1" applyFont="1" applyFill="1" applyAlignment="1" applyProtection="1">
      <alignment horizontal="right" wrapText="1"/>
      <protection/>
    </xf>
    <xf numFmtId="0" fontId="0" fillId="0" borderId="0" xfId="45" applyFill="1" applyBorder="1" applyAlignment="1" applyProtection="1">
      <alignment horizontal="left" vertical="top" wrapText="1"/>
      <protection/>
    </xf>
    <xf numFmtId="0" fontId="0" fillId="0" borderId="0" xfId="45" applyFill="1" applyAlignment="1" applyProtection="1">
      <alignment vertical="top"/>
      <protection/>
    </xf>
    <xf numFmtId="186" fontId="9" fillId="0" borderId="0" xfId="87" applyNumberFormat="1" applyFont="1" applyFill="1" applyBorder="1" applyAlignment="1" applyProtection="1">
      <alignment horizontal="right"/>
      <protection/>
    </xf>
    <xf numFmtId="186" fontId="3" fillId="0" borderId="15" xfId="87" applyNumberFormat="1" applyFont="1" applyFill="1" applyBorder="1" applyAlignment="1" applyProtection="1">
      <alignment horizontal="right"/>
      <protection/>
    </xf>
    <xf numFmtId="186" fontId="1" fillId="0" borderId="16" xfId="45" applyNumberFormat="1" applyFont="1" applyFill="1" applyBorder="1" applyAlignment="1" applyProtection="1">
      <alignment horizontal="right"/>
      <protection/>
    </xf>
    <xf numFmtId="186" fontId="0" fillId="0" borderId="0" xfId="93" applyNumberFormat="1" applyFont="1" applyFill="1" applyBorder="1" applyAlignment="1" applyProtection="1">
      <alignment horizontal="right"/>
      <protection/>
    </xf>
    <xf numFmtId="186" fontId="0" fillId="0" borderId="0" xfId="0" applyNumberFormat="1" applyFill="1" applyAlignment="1" applyProtection="1">
      <alignment horizontal="right"/>
      <protection/>
    </xf>
    <xf numFmtId="186" fontId="0" fillId="0" borderId="0" xfId="0" applyNumberFormat="1" applyFont="1" applyFill="1" applyAlignment="1" applyProtection="1">
      <alignment horizontal="right"/>
      <protection/>
    </xf>
    <xf numFmtId="186" fontId="1" fillId="0" borderId="0" xfId="45" applyNumberFormat="1" applyFont="1" applyFill="1" applyBorder="1" applyAlignment="1" applyProtection="1">
      <alignment horizontal="right"/>
      <protection/>
    </xf>
    <xf numFmtId="4" fontId="0" fillId="0" borderId="0" xfId="88" applyNumberFormat="1" applyFont="1" applyAlignment="1" applyProtection="1">
      <alignment horizontal="right"/>
      <protection/>
    </xf>
    <xf numFmtId="4" fontId="0" fillId="0" borderId="0" xfId="93" applyNumberFormat="1" applyFont="1" applyFill="1" applyBorder="1" applyAlignment="1" applyProtection="1">
      <alignment horizontal="right"/>
      <protection/>
    </xf>
    <xf numFmtId="4" fontId="0" fillId="0" borderId="0" xfId="0" applyNumberFormat="1" applyFont="1" applyFill="1" applyAlignment="1" applyProtection="1">
      <alignment horizontal="right"/>
      <protection/>
    </xf>
    <xf numFmtId="4" fontId="10" fillId="0" borderId="0" xfId="0" applyNumberFormat="1" applyFont="1" applyFill="1" applyBorder="1" applyAlignment="1" applyProtection="1">
      <alignment horizontal="center"/>
      <protection/>
    </xf>
    <xf numFmtId="4" fontId="0" fillId="0" borderId="0" xfId="87" applyNumberFormat="1" applyFont="1" applyFill="1" applyBorder="1" applyAlignment="1" applyProtection="1">
      <alignment horizontal="right"/>
      <protection/>
    </xf>
    <xf numFmtId="186" fontId="0" fillId="0" borderId="0" xfId="45" applyNumberFormat="1" applyFill="1" applyBorder="1" applyAlignment="1" applyProtection="1">
      <alignment horizontal="right"/>
      <protection/>
    </xf>
    <xf numFmtId="0" fontId="0" fillId="0" borderId="0" xfId="45" applyFont="1" applyFill="1" applyAlignment="1" applyProtection="1">
      <alignment horizontal="center"/>
      <protection locked="0"/>
    </xf>
    <xf numFmtId="186" fontId="0" fillId="0" borderId="0" xfId="104" applyNumberFormat="1" applyFont="1" applyFill="1" applyBorder="1" applyAlignment="1" applyProtection="1">
      <alignment horizontal="right"/>
      <protection locked="0"/>
    </xf>
    <xf numFmtId="0" fontId="0" fillId="0" borderId="0" xfId="45" applyFont="1" applyFill="1" applyProtection="1">
      <alignment/>
      <protection locked="0"/>
    </xf>
    <xf numFmtId="186" fontId="0" fillId="0" borderId="0" xfId="0" applyNumberFormat="1" applyFont="1" applyAlignment="1" applyProtection="1">
      <alignment/>
      <protection locked="0"/>
    </xf>
    <xf numFmtId="0" fontId="0" fillId="0" borderId="0" xfId="46" applyFont="1" applyFill="1" applyProtection="1">
      <alignment/>
      <protection locked="0"/>
    </xf>
    <xf numFmtId="186" fontId="0" fillId="0" borderId="0" xfId="0" applyNumberFormat="1" applyFont="1" applyFill="1" applyAlignment="1" applyProtection="1">
      <alignment/>
      <protection locked="0"/>
    </xf>
    <xf numFmtId="186" fontId="0" fillId="0" borderId="0" xfId="104" applyNumberFormat="1" applyFont="1" applyFill="1" applyBorder="1" applyAlignment="1" applyProtection="1">
      <alignment/>
      <protection locked="0"/>
    </xf>
    <xf numFmtId="186" fontId="0" fillId="0" borderId="0" xfId="104" applyNumberFormat="1" applyFont="1" applyFill="1" applyBorder="1" applyAlignment="1" applyProtection="1">
      <alignment horizontal="right" vertical="center"/>
      <protection locked="0"/>
    </xf>
    <xf numFmtId="4" fontId="0" fillId="0" borderId="0" xfId="0" applyNumberFormat="1" applyFont="1" applyFill="1" applyAlignment="1" applyProtection="1">
      <alignment/>
      <protection locked="0"/>
    </xf>
    <xf numFmtId="4" fontId="0" fillId="0" borderId="0" xfId="0" applyNumberFormat="1" applyAlignment="1" applyProtection="1">
      <alignment/>
      <protection locked="0"/>
    </xf>
    <xf numFmtId="0" fontId="0" fillId="0" borderId="0" xfId="0" applyFill="1" applyAlignment="1" applyProtection="1">
      <alignment vertical="center"/>
      <protection locked="0"/>
    </xf>
    <xf numFmtId="0" fontId="78" fillId="0" borderId="0" xfId="0" applyFont="1" applyAlignment="1" applyProtection="1">
      <alignment/>
      <protection locked="0"/>
    </xf>
    <xf numFmtId="4" fontId="78" fillId="0" borderId="0" xfId="0" applyNumberFormat="1" applyFont="1" applyAlignment="1" applyProtection="1">
      <alignment/>
      <protection locked="0"/>
    </xf>
    <xf numFmtId="0" fontId="78" fillId="0" borderId="0" xfId="0" applyFont="1" applyAlignment="1" applyProtection="1">
      <alignment/>
      <protection locked="0"/>
    </xf>
    <xf numFmtId="4" fontId="78" fillId="0" borderId="0" xfId="0" applyNumberFormat="1" applyFont="1" applyAlignment="1" applyProtection="1">
      <alignment/>
      <protection locked="0"/>
    </xf>
    <xf numFmtId="0" fontId="0" fillId="0" borderId="0" xfId="0" applyFont="1" applyAlignment="1" applyProtection="1">
      <alignment/>
      <protection locked="0"/>
    </xf>
    <xf numFmtId="4" fontId="0" fillId="0" borderId="0" xfId="0" applyNumberFormat="1" applyFont="1" applyAlignment="1" applyProtection="1">
      <alignment/>
      <protection locked="0"/>
    </xf>
    <xf numFmtId="186" fontId="0" fillId="0" borderId="0" xfId="89" applyNumberFormat="1" applyFont="1" applyFill="1" applyBorder="1" applyAlignment="1" applyProtection="1">
      <alignment horizontal="right"/>
      <protection locked="0"/>
    </xf>
    <xf numFmtId="4" fontId="0" fillId="0" borderId="0" xfId="0" applyNumberFormat="1" applyFont="1" applyFill="1" applyAlignment="1" applyProtection="1">
      <alignment/>
      <protection locked="0"/>
    </xf>
    <xf numFmtId="4" fontId="0" fillId="0" borderId="0" xfId="104" applyNumberFormat="1" applyFont="1" applyFill="1" applyBorder="1" applyAlignment="1" applyProtection="1">
      <alignment horizontal="right"/>
      <protection locked="0"/>
    </xf>
    <xf numFmtId="0" fontId="9" fillId="0" borderId="0" xfId="45" applyFont="1" applyFill="1" applyAlignment="1" applyProtection="1">
      <alignment horizontal="center"/>
      <protection/>
    </xf>
    <xf numFmtId="0" fontId="3" fillId="0" borderId="14" xfId="45" applyFont="1" applyFill="1" applyBorder="1" applyAlignment="1" applyProtection="1">
      <alignment horizontal="center" vertical="top"/>
      <protection/>
    </xf>
    <xf numFmtId="0" fontId="3" fillId="0" borderId="13" xfId="45" applyFont="1" applyFill="1" applyBorder="1" applyAlignment="1" applyProtection="1">
      <alignment horizontal="center"/>
      <protection/>
    </xf>
    <xf numFmtId="0" fontId="3" fillId="0" borderId="0" xfId="45" applyFont="1" applyFill="1" applyBorder="1" applyAlignment="1" applyProtection="1">
      <alignment horizontal="center" vertical="top"/>
      <protection/>
    </xf>
    <xf numFmtId="0" fontId="3" fillId="0" borderId="0" xfId="45" applyFont="1" applyFill="1" applyBorder="1" applyAlignment="1" applyProtection="1">
      <alignment horizontal="center" vertical="top" wrapText="1"/>
      <protection/>
    </xf>
    <xf numFmtId="0" fontId="36" fillId="0" borderId="0" xfId="45" applyFont="1" applyFill="1" applyBorder="1" applyAlignment="1" applyProtection="1">
      <alignment horizontal="left" vertical="top" wrapText="1"/>
      <protection/>
    </xf>
    <xf numFmtId="0" fontId="1" fillId="0" borderId="0" xfId="46" applyFont="1" applyFill="1" applyProtection="1">
      <alignment/>
      <protection/>
    </xf>
    <xf numFmtId="0" fontId="26" fillId="0" borderId="0" xfId="0" applyFont="1" applyFill="1" applyAlignment="1" applyProtection="1">
      <alignment vertical="top" wrapText="1"/>
      <protection/>
    </xf>
    <xf numFmtId="0" fontId="1" fillId="0" borderId="0" xfId="0" applyFont="1" applyAlignment="1" applyProtection="1">
      <alignment/>
      <protection/>
    </xf>
    <xf numFmtId="179" fontId="0" fillId="0" borderId="0" xfId="104" applyNumberFormat="1" applyFont="1" applyFill="1" applyBorder="1" applyAlignment="1" applyProtection="1">
      <alignment horizontal="right"/>
      <protection/>
    </xf>
    <xf numFmtId="0" fontId="1" fillId="0" borderId="0" xfId="0" applyFont="1" applyAlignment="1" applyProtection="1">
      <alignment horizontal="center"/>
      <protection/>
    </xf>
    <xf numFmtId="0" fontId="0" fillId="0" borderId="0" xfId="0" applyFont="1" applyAlignment="1" applyProtection="1">
      <alignment horizontal="center"/>
      <protection/>
    </xf>
    <xf numFmtId="4" fontId="0" fillId="0" borderId="0" xfId="0" applyNumberFormat="1" applyFont="1" applyAlignment="1" applyProtection="1">
      <alignment/>
      <protection/>
    </xf>
    <xf numFmtId="181" fontId="3"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wrapText="1"/>
      <protection/>
    </xf>
    <xf numFmtId="179" fontId="0" fillId="0" borderId="0" xfId="0" applyNumberFormat="1" applyFont="1" applyFill="1" applyAlignment="1" applyProtection="1">
      <alignment/>
      <protection/>
    </xf>
    <xf numFmtId="181" fontId="3" fillId="0" borderId="0" xfId="89" applyNumberFormat="1" applyFont="1" applyFill="1" applyBorder="1" applyAlignment="1" applyProtection="1">
      <alignment horizontal="center" vertical="center"/>
      <protection/>
    </xf>
    <xf numFmtId="179" fontId="0" fillId="0" borderId="0" xfId="104" applyNumberFormat="1" applyFont="1" applyFill="1" applyBorder="1" applyAlignment="1" applyProtection="1">
      <alignment/>
      <protection/>
    </xf>
    <xf numFmtId="0" fontId="1" fillId="0" borderId="0" xfId="0" applyFont="1" applyAlignment="1" applyProtection="1">
      <alignment wrapText="1"/>
      <protection/>
    </xf>
    <xf numFmtId="0" fontId="0" fillId="0" borderId="0" xfId="104" applyNumberFormat="1" applyFont="1" applyFill="1" applyBorder="1" applyAlignment="1" applyProtection="1">
      <alignment horizontal="left" vertical="center" wrapText="1"/>
      <protection/>
    </xf>
    <xf numFmtId="0" fontId="1" fillId="0" borderId="0" xfId="104"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protection/>
    </xf>
    <xf numFmtId="179" fontId="0" fillId="0" borderId="0" xfId="104" applyNumberFormat="1" applyFont="1" applyFill="1" applyBorder="1" applyAlignment="1" applyProtection="1">
      <alignment horizontal="right" vertical="center"/>
      <protection/>
    </xf>
    <xf numFmtId="0" fontId="0" fillId="0" borderId="0" xfId="104" applyNumberFormat="1" applyFont="1" applyFill="1" applyBorder="1" applyAlignment="1" applyProtection="1">
      <alignment horizontal="left" vertical="center" wrapText="1"/>
      <protection/>
    </xf>
    <xf numFmtId="179" fontId="0" fillId="0" borderId="0" xfId="104" applyNumberFormat="1" applyFont="1" applyFill="1" applyBorder="1" applyAlignment="1" applyProtection="1">
      <alignment horizontal="right"/>
      <protection/>
    </xf>
    <xf numFmtId="0" fontId="0" fillId="0" borderId="0" xfId="104" applyNumberFormat="1" applyFont="1" applyFill="1" applyBorder="1" applyAlignment="1" applyProtection="1">
      <alignment horizontal="left" vertical="top" wrapText="1"/>
      <protection/>
    </xf>
    <xf numFmtId="0" fontId="10" fillId="0" borderId="0" xfId="0" applyFont="1" applyAlignment="1" applyProtection="1">
      <alignment vertical="center" wrapText="1"/>
      <protection/>
    </xf>
    <xf numFmtId="0" fontId="11" fillId="0" borderId="0" xfId="0" applyFont="1" applyAlignment="1" applyProtection="1">
      <alignment/>
      <protection/>
    </xf>
    <xf numFmtId="181" fontId="3" fillId="0" borderId="0" xfId="0" applyNumberFormat="1" applyFont="1" applyFill="1" applyBorder="1" applyAlignment="1" applyProtection="1">
      <alignment horizontal="center" vertical="top"/>
      <protection/>
    </xf>
    <xf numFmtId="0" fontId="0" fillId="0" borderId="0" xfId="104" applyNumberFormat="1" applyFont="1" applyFill="1" applyBorder="1" applyAlignment="1" applyProtection="1" quotePrefix="1">
      <alignment horizontal="left"/>
      <protection/>
    </xf>
    <xf numFmtId="0" fontId="0" fillId="0" borderId="0" xfId="57"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79" fontId="0" fillId="0" borderId="0" xfId="104" applyNumberFormat="1" applyFont="1" applyFill="1" applyBorder="1" applyAlignment="1" applyProtection="1">
      <alignment horizontal="center"/>
      <protection/>
    </xf>
    <xf numFmtId="181" fontId="0" fillId="0" borderId="0" xfId="0" applyNumberFormat="1" applyFont="1" applyFill="1" applyAlignment="1" applyProtection="1">
      <alignment horizontal="center"/>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179" fontId="1" fillId="0" borderId="0" xfId="0" applyNumberFormat="1" applyFont="1" applyFill="1" applyAlignment="1" applyProtection="1">
      <alignment/>
      <protection/>
    </xf>
    <xf numFmtId="0" fontId="10" fillId="0" borderId="0" xfId="0" applyFont="1" applyAlignment="1" applyProtection="1">
      <alignment vertical="center"/>
      <protection/>
    </xf>
    <xf numFmtId="0" fontId="10" fillId="0" borderId="0" xfId="0" applyFont="1" applyAlignment="1" applyProtection="1">
      <alignment/>
      <protection/>
    </xf>
    <xf numFmtId="0" fontId="0" fillId="0" borderId="0" xfId="104" applyNumberFormat="1" applyFont="1" applyFill="1" applyBorder="1" applyAlignment="1" applyProtection="1">
      <alignment horizontal="left"/>
      <protection/>
    </xf>
    <xf numFmtId="181" fontId="3" fillId="0" borderId="0" xfId="0" applyNumberFormat="1" applyFont="1" applyFill="1" applyBorder="1" applyAlignment="1" applyProtection="1">
      <alignment horizontal="center" vertical="top"/>
      <protection/>
    </xf>
    <xf numFmtId="0" fontId="0" fillId="0" borderId="0" xfId="45" applyFont="1" applyFill="1" applyAlignment="1" applyProtection="1">
      <alignment horizontal="center" vertical="top"/>
      <protection/>
    </xf>
    <xf numFmtId="186" fontId="0" fillId="0" borderId="0" xfId="104" applyNumberFormat="1" applyFont="1" applyFill="1" applyBorder="1" applyAlignment="1" applyProtection="1">
      <alignment horizontal="right"/>
      <protection/>
    </xf>
    <xf numFmtId="0" fontId="0" fillId="0" borderId="0" xfId="0" applyFont="1" applyAlignment="1" applyProtection="1">
      <alignment/>
      <protection/>
    </xf>
    <xf numFmtId="186" fontId="0" fillId="0" borderId="0" xfId="104" applyNumberFormat="1" applyFont="1" applyFill="1" applyBorder="1" applyAlignment="1" applyProtection="1">
      <alignment/>
      <protection/>
    </xf>
    <xf numFmtId="186" fontId="0" fillId="0" borderId="0" xfId="104" applyNumberFormat="1" applyFont="1" applyFill="1" applyBorder="1" applyAlignment="1" applyProtection="1">
      <alignment horizontal="right" vertical="center"/>
      <protection/>
    </xf>
    <xf numFmtId="186" fontId="0" fillId="0" borderId="0" xfId="104" applyNumberFormat="1" applyFont="1" applyFill="1" applyBorder="1" applyAlignment="1" applyProtection="1">
      <alignment horizontal="right"/>
      <protection/>
    </xf>
    <xf numFmtId="4" fontId="0" fillId="0" borderId="0" xfId="0" applyNumberFormat="1" applyFont="1" applyFill="1" applyAlignment="1" applyProtection="1">
      <alignment/>
      <protection/>
    </xf>
    <xf numFmtId="4" fontId="0" fillId="0" borderId="0" xfId="104" applyNumberFormat="1" applyFont="1" applyFill="1" applyBorder="1" applyAlignment="1" applyProtection="1">
      <alignment horizontal="right"/>
      <protection/>
    </xf>
    <xf numFmtId="4" fontId="0" fillId="0" borderId="0" xfId="0" applyNumberFormat="1" applyFont="1" applyFill="1" applyAlignment="1" applyProtection="1">
      <alignment/>
      <protection locked="0"/>
    </xf>
    <xf numFmtId="0" fontId="0" fillId="0" borderId="0" xfId="45" applyFont="1" applyFill="1" applyAlignment="1" applyProtection="1">
      <alignment vertical="center"/>
      <protection locked="0"/>
    </xf>
    <xf numFmtId="0" fontId="0" fillId="0" borderId="0" xfId="45" applyFont="1" applyFill="1" applyProtection="1">
      <alignment/>
      <protection locked="0"/>
    </xf>
    <xf numFmtId="186" fontId="0" fillId="0" borderId="0" xfId="104" applyNumberFormat="1" applyFont="1" applyFill="1" applyBorder="1" applyAlignment="1" applyProtection="1">
      <alignment horizontal="right" vertical="center"/>
      <protection locked="0"/>
    </xf>
    <xf numFmtId="4" fontId="0" fillId="0" borderId="0" xfId="51" applyNumberFormat="1" applyFont="1" applyFill="1" applyProtection="1">
      <alignment/>
      <protection locked="0"/>
    </xf>
    <xf numFmtId="186" fontId="0" fillId="0" borderId="0" xfId="104" applyNumberFormat="1" applyFont="1" applyFill="1" applyBorder="1" applyAlignment="1" applyProtection="1">
      <alignment horizontal="right"/>
      <protection locked="0"/>
    </xf>
    <xf numFmtId="4" fontId="0" fillId="0" borderId="0" xfId="45" applyNumberFormat="1" applyFont="1" applyFill="1" applyBorder="1" applyAlignment="1" applyProtection="1">
      <alignment horizontal="right"/>
      <protection locked="0"/>
    </xf>
    <xf numFmtId="0" fontId="15" fillId="0" borderId="0" xfId="45" applyFont="1" applyFill="1" applyAlignment="1" applyProtection="1">
      <alignment horizontal="left" vertical="center"/>
      <protection/>
    </xf>
    <xf numFmtId="0" fontId="3" fillId="0" borderId="13" xfId="45" applyFont="1" applyFill="1" applyBorder="1" applyAlignment="1" applyProtection="1">
      <alignment horizontal="center" vertical="center" wrapText="1"/>
      <protection/>
    </xf>
    <xf numFmtId="0" fontId="3" fillId="0" borderId="0" xfId="45" applyFont="1" applyFill="1" applyBorder="1" applyAlignment="1" applyProtection="1">
      <alignment horizontal="center" vertical="center" wrapText="1"/>
      <protection/>
    </xf>
    <xf numFmtId="181" fontId="3" fillId="0" borderId="0" xfId="100" applyNumberFormat="1" applyFont="1" applyFill="1" applyBorder="1" applyAlignment="1" applyProtection="1">
      <alignment horizontal="center" vertical="top"/>
      <protection/>
    </xf>
    <xf numFmtId="0" fontId="0" fillId="0" borderId="0" xfId="0" applyFont="1" applyFill="1" applyAlignment="1" applyProtection="1">
      <alignment wrapText="1"/>
      <protection/>
    </xf>
    <xf numFmtId="179" fontId="0" fillId="0" borderId="0" xfId="0" applyNumberFormat="1" applyFont="1" applyFill="1" applyBorder="1" applyAlignment="1" applyProtection="1">
      <alignment horizontal="right"/>
      <protection/>
    </xf>
    <xf numFmtId="179" fontId="0" fillId="0" borderId="0" xfId="46" applyNumberFormat="1" applyFont="1" applyFill="1" applyBorder="1" applyAlignment="1" applyProtection="1">
      <alignment horizontal="right"/>
      <protection/>
    </xf>
    <xf numFmtId="181" fontId="3" fillId="0" borderId="0" xfId="88" applyNumberFormat="1" applyFont="1" applyFill="1" applyBorder="1" applyAlignment="1" applyProtection="1">
      <alignment horizontal="center" vertical="center"/>
      <protection/>
    </xf>
    <xf numFmtId="0" fontId="0" fillId="0" borderId="0" xfId="45" applyFont="1" applyFill="1" applyAlignment="1" applyProtection="1">
      <alignment vertical="center" wrapText="1"/>
      <protection/>
    </xf>
    <xf numFmtId="0" fontId="0" fillId="0" borderId="0" xfId="45" applyNumberFormat="1" applyFont="1" applyFill="1" applyBorder="1" applyAlignment="1" applyProtection="1">
      <alignment horizontal="center" vertical="center"/>
      <protection/>
    </xf>
    <xf numFmtId="179" fontId="0" fillId="0" borderId="0" xfId="104" applyNumberFormat="1" applyFont="1" applyFill="1" applyBorder="1" applyAlignment="1" applyProtection="1">
      <alignment horizontal="center" vertical="center"/>
      <protection/>
    </xf>
    <xf numFmtId="0" fontId="0" fillId="0" borderId="0" xfId="51" applyNumberFormat="1" applyFont="1" applyFill="1" applyBorder="1" applyAlignment="1" applyProtection="1">
      <alignment vertical="top" wrapText="1"/>
      <protection/>
    </xf>
    <xf numFmtId="179" fontId="0" fillId="0" borderId="0" xfId="51" applyNumberFormat="1" applyFont="1" applyFill="1" applyBorder="1" applyAlignment="1" applyProtection="1">
      <alignment horizontal="right"/>
      <protection/>
    </xf>
    <xf numFmtId="179" fontId="0" fillId="0" borderId="0" xfId="52" applyNumberFormat="1" applyFont="1" applyFill="1" applyBorder="1" applyAlignment="1" applyProtection="1">
      <alignment horizontal="right"/>
      <protection/>
    </xf>
    <xf numFmtId="181" fontId="3" fillId="0" borderId="0" xfId="45" applyNumberFormat="1" applyFont="1" applyFill="1" applyBorder="1" applyAlignment="1" applyProtection="1">
      <alignment horizontal="center" vertical="top"/>
      <protection/>
    </xf>
    <xf numFmtId="0" fontId="0" fillId="0" borderId="0" xfId="104" applyNumberFormat="1" applyFont="1" applyFill="1" applyBorder="1" applyAlignment="1" applyProtection="1">
      <alignment horizontal="left" vertical="center" wrapText="1"/>
      <protection/>
    </xf>
    <xf numFmtId="0" fontId="0" fillId="0" borderId="0" xfId="45" applyNumberFormat="1" applyFont="1" applyFill="1" applyBorder="1" applyAlignment="1" applyProtection="1">
      <alignment horizontal="center"/>
      <protection/>
    </xf>
    <xf numFmtId="179" fontId="0" fillId="0" borderId="0" xfId="104" applyNumberFormat="1" applyFont="1" applyFill="1" applyBorder="1" applyAlignment="1" applyProtection="1">
      <alignment horizontal="center"/>
      <protection/>
    </xf>
    <xf numFmtId="0" fontId="0" fillId="0" borderId="0" xfId="45" applyNumberFormat="1" applyFont="1" applyFill="1" applyBorder="1" applyAlignment="1" applyProtection="1">
      <alignment horizontal="center"/>
      <protection/>
    </xf>
    <xf numFmtId="0" fontId="0" fillId="0" borderId="0" xfId="45" applyFont="1" applyFill="1" applyAlignment="1" applyProtection="1" quotePrefix="1">
      <alignment vertical="center" wrapText="1"/>
      <protection/>
    </xf>
    <xf numFmtId="0" fontId="0" fillId="0" borderId="0" xfId="45" applyFill="1" applyBorder="1" applyAlignment="1" applyProtection="1">
      <alignment vertical="center"/>
      <protection/>
    </xf>
    <xf numFmtId="179" fontId="1" fillId="0" borderId="0" xfId="45" applyNumberFormat="1" applyFont="1" applyFill="1" applyBorder="1" applyAlignment="1" applyProtection="1">
      <alignment horizontal="center"/>
      <protection/>
    </xf>
    <xf numFmtId="0" fontId="16" fillId="0" borderId="0" xfId="45" applyFont="1" applyFill="1" applyAlignment="1" applyProtection="1">
      <alignment vertical="center"/>
      <protection/>
    </xf>
    <xf numFmtId="0" fontId="1" fillId="0" borderId="13" xfId="45" applyFont="1" applyFill="1" applyBorder="1" applyAlignment="1" applyProtection="1">
      <alignment vertical="center"/>
      <protection/>
    </xf>
    <xf numFmtId="0" fontId="0" fillId="0" borderId="0" xfId="45" applyFont="1" applyFill="1" applyAlignment="1" applyProtection="1">
      <alignment horizontal="left" vertical="center" wrapText="1"/>
      <protection/>
    </xf>
    <xf numFmtId="0" fontId="1" fillId="0" borderId="0" xfId="45" applyFont="1" applyFill="1" applyAlignment="1" applyProtection="1">
      <alignment horizontal="center" wrapText="1"/>
      <protection/>
    </xf>
    <xf numFmtId="179" fontId="1" fillId="0" borderId="0" xfId="45" applyNumberFormat="1" applyFont="1" applyFill="1" applyAlignment="1" applyProtection="1">
      <alignment horizontal="center"/>
      <protection/>
    </xf>
    <xf numFmtId="186" fontId="1" fillId="0" borderId="16" xfId="45" applyNumberFormat="1" applyFont="1" applyFill="1" applyBorder="1" applyProtection="1">
      <alignment/>
      <protection/>
    </xf>
    <xf numFmtId="186" fontId="1" fillId="0" borderId="0" xfId="45" applyNumberFormat="1" applyFont="1" applyFill="1" applyBorder="1" applyProtection="1">
      <alignment/>
      <protection/>
    </xf>
    <xf numFmtId="4" fontId="3" fillId="0" borderId="0" xfId="89" applyNumberFormat="1" applyFont="1" applyFill="1" applyBorder="1" applyAlignment="1" applyProtection="1">
      <alignment horizontal="right"/>
      <protection locked="0"/>
    </xf>
    <xf numFmtId="186" fontId="0" fillId="0" borderId="0" xfId="0" applyNumberFormat="1" applyFont="1" applyFill="1" applyAlignment="1" applyProtection="1">
      <alignment horizontal="right"/>
      <protection locked="0"/>
    </xf>
    <xf numFmtId="0" fontId="0" fillId="0" borderId="0" xfId="45" applyFill="1" applyAlignment="1" applyProtection="1">
      <alignment horizontal="left"/>
      <protection locked="0"/>
    </xf>
    <xf numFmtId="177" fontId="0" fillId="0" borderId="0" xfId="89" applyFont="1" applyFill="1" applyBorder="1" applyAlignment="1" applyProtection="1">
      <alignment/>
      <protection locked="0"/>
    </xf>
    <xf numFmtId="4" fontId="1" fillId="0" borderId="0" xfId="89" applyNumberFormat="1" applyFont="1" applyFill="1" applyBorder="1" applyAlignment="1" applyProtection="1">
      <alignment horizontal="right"/>
      <protection locked="0"/>
    </xf>
    <xf numFmtId="0" fontId="1" fillId="0" borderId="0" xfId="0" applyFont="1" applyFill="1" applyAlignment="1" applyProtection="1">
      <alignment/>
      <protection locked="0"/>
    </xf>
    <xf numFmtId="49" fontId="10" fillId="0" borderId="0" xfId="0" applyNumberFormat="1" applyFont="1" applyFill="1" applyAlignment="1" applyProtection="1">
      <alignment horizontal="left"/>
      <protection locked="0"/>
    </xf>
    <xf numFmtId="4" fontId="32" fillId="0" borderId="0" xfId="0" applyNumberFormat="1" applyFont="1" applyBorder="1" applyAlignment="1" applyProtection="1">
      <alignment horizontal="center" vertical="top"/>
      <protection locked="0"/>
    </xf>
    <xf numFmtId="4" fontId="32" fillId="0" borderId="0" xfId="0" applyNumberFormat="1" applyFont="1" applyBorder="1" applyAlignment="1" applyProtection="1">
      <alignment horizontal="center"/>
      <protection locked="0"/>
    </xf>
    <xf numFmtId="4" fontId="32" fillId="0" borderId="0" xfId="0" applyNumberFormat="1" applyFont="1" applyBorder="1" applyAlignment="1" applyProtection="1">
      <alignment horizontal="center"/>
      <protection locked="0"/>
    </xf>
    <xf numFmtId="0" fontId="25" fillId="0" borderId="0" xfId="45" applyFont="1" applyFill="1" applyAlignment="1" applyProtection="1">
      <alignment horizontal="left" vertical="center"/>
      <protection/>
    </xf>
    <xf numFmtId="0" fontId="27" fillId="0" borderId="0" xfId="45" applyFont="1" applyFill="1" applyAlignment="1" applyProtection="1">
      <alignment horizontal="left" vertical="center"/>
      <protection/>
    </xf>
    <xf numFmtId="0" fontId="0" fillId="0" borderId="0" xfId="0" applyFont="1" applyFill="1" applyAlignment="1" applyProtection="1" quotePrefix="1">
      <alignment vertical="top" wrapText="1"/>
      <protection/>
    </xf>
    <xf numFmtId="0" fontId="0" fillId="0" borderId="0" xfId="45" applyFont="1" applyFill="1" applyAlignment="1" applyProtection="1">
      <alignment vertical="center"/>
      <protection/>
    </xf>
    <xf numFmtId="0" fontId="0" fillId="0" borderId="0" xfId="0" applyNumberFormat="1" applyFont="1" applyFill="1" applyBorder="1" applyAlignment="1" applyProtection="1">
      <alignment horizontal="left" vertical="top" wrapText="1"/>
      <protection/>
    </xf>
    <xf numFmtId="0" fontId="0" fillId="0" borderId="0" xfId="45" applyFont="1" applyFill="1" applyAlignment="1" applyProtection="1">
      <alignment vertical="top"/>
      <protection/>
    </xf>
    <xf numFmtId="0" fontId="0" fillId="0" borderId="0" xfId="45" applyFont="1" applyFill="1" applyProtection="1">
      <alignment/>
      <protection/>
    </xf>
    <xf numFmtId="0" fontId="10" fillId="0" borderId="0" xfId="89" applyNumberFormat="1" applyFont="1" applyAlignment="1" applyProtection="1" quotePrefix="1">
      <alignment horizontal="left" vertical="top" wrapText="1"/>
      <protection/>
    </xf>
    <xf numFmtId="0" fontId="1" fillId="0" borderId="0" xfId="45" applyFont="1" applyFill="1" applyAlignment="1" applyProtection="1">
      <alignment vertical="center"/>
      <protection/>
    </xf>
    <xf numFmtId="0" fontId="0" fillId="0" borderId="0" xfId="45" applyFont="1" applyFill="1" applyAlignment="1" applyProtection="1">
      <alignment vertical="top" wrapText="1"/>
      <protection/>
    </xf>
    <xf numFmtId="0" fontId="3" fillId="0" borderId="0" xfId="0" applyNumberFormat="1" applyFont="1" applyFill="1" applyBorder="1" applyAlignment="1" applyProtection="1">
      <alignment horizontal="right"/>
      <protection/>
    </xf>
    <xf numFmtId="17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left" vertical="top" wrapText="1"/>
      <protection/>
    </xf>
    <xf numFmtId="179" fontId="0" fillId="0" borderId="0" xfId="0" applyNumberFormat="1" applyFont="1" applyFill="1" applyAlignment="1" applyProtection="1">
      <alignment horizontal="right"/>
      <protection/>
    </xf>
    <xf numFmtId="179" fontId="0" fillId="0" borderId="0" xfId="0" applyNumberFormat="1" applyFont="1" applyFill="1" applyAlignment="1" applyProtection="1">
      <alignment horizontal="right"/>
      <protection/>
    </xf>
    <xf numFmtId="0" fontId="0" fillId="0" borderId="0" xfId="45" applyFont="1" applyFill="1" applyProtection="1">
      <alignment/>
      <protection/>
    </xf>
    <xf numFmtId="0" fontId="1" fillId="0" borderId="0" xfId="104" applyNumberFormat="1" applyFont="1" applyFill="1" applyBorder="1" applyAlignment="1" applyProtection="1">
      <alignment horizontal="center" vertical="top"/>
      <protection/>
    </xf>
    <xf numFmtId="0" fontId="1" fillId="0" borderId="0" xfId="104" applyNumberFormat="1" applyFont="1" applyFill="1" applyBorder="1" applyAlignment="1" applyProtection="1">
      <alignment horizontal="left" vertical="top"/>
      <protection/>
    </xf>
    <xf numFmtId="181" fontId="29" fillId="0" borderId="0" xfId="89" applyNumberFormat="1" applyFont="1" applyFill="1" applyBorder="1" applyAlignment="1" applyProtection="1">
      <alignment horizontal="center" vertical="top"/>
      <protection/>
    </xf>
    <xf numFmtId="0" fontId="1" fillId="0" borderId="0" xfId="104" applyNumberFormat="1" applyFont="1" applyFill="1" applyBorder="1" applyAlignment="1" applyProtection="1">
      <alignment horizontal="left" vertical="top"/>
      <protection/>
    </xf>
    <xf numFmtId="179" fontId="1" fillId="0" borderId="0" xfId="0" applyNumberFormat="1" applyFont="1" applyFill="1" applyBorder="1" applyAlignment="1" applyProtection="1">
      <alignment horizontal="right"/>
      <protection/>
    </xf>
    <xf numFmtId="181" fontId="3" fillId="0" borderId="0" xfId="101" applyNumberFormat="1" applyFont="1" applyFill="1" applyBorder="1" applyAlignment="1" applyProtection="1">
      <alignment horizontal="center" vertical="top"/>
      <protection/>
    </xf>
    <xf numFmtId="0" fontId="0" fillId="0" borderId="0" xfId="57" applyNumberFormat="1" applyFont="1" applyFill="1" applyBorder="1" applyAlignment="1" applyProtection="1">
      <alignment horizontal="left"/>
      <protection/>
    </xf>
    <xf numFmtId="179" fontId="0" fillId="0" borderId="0" xfId="0" applyNumberFormat="1" applyFont="1" applyFill="1" applyAlignment="1" applyProtection="1">
      <alignment/>
      <protection/>
    </xf>
    <xf numFmtId="179" fontId="10" fillId="0" borderId="0" xfId="104" applyNumberFormat="1" applyFont="1" applyFill="1" applyBorder="1" applyAlignment="1" applyProtection="1">
      <alignment horizontal="right" wrapText="1"/>
      <protection/>
    </xf>
    <xf numFmtId="49" fontId="30" fillId="0" borderId="0" xfId="0" applyNumberFormat="1" applyFont="1" applyBorder="1" applyAlignment="1" applyProtection="1">
      <alignment horizontal="left" vertical="top"/>
      <protection/>
    </xf>
    <xf numFmtId="0" fontId="30" fillId="0" borderId="0" xfId="0" applyNumberFormat="1" applyFont="1" applyFill="1" applyBorder="1" applyAlignment="1" applyProtection="1">
      <alignment horizontal="left" vertical="top" wrapText="1"/>
      <protection/>
    </xf>
    <xf numFmtId="1" fontId="31" fillId="0" borderId="0" xfId="0" applyNumberFormat="1" applyFont="1" applyFill="1" applyBorder="1" applyAlignment="1" applyProtection="1">
      <alignment horizontal="center" vertical="top"/>
      <protection/>
    </xf>
    <xf numFmtId="3" fontId="31" fillId="0" borderId="0" xfId="0" applyNumberFormat="1" applyFont="1" applyFill="1" applyBorder="1" applyAlignment="1" applyProtection="1">
      <alignment horizontal="center" vertical="top"/>
      <protection/>
    </xf>
    <xf numFmtId="0" fontId="33" fillId="0" borderId="0" xfId="0" applyFont="1" applyFill="1" applyAlignment="1" applyProtection="1">
      <alignment vertical="top" wrapText="1"/>
      <protection/>
    </xf>
    <xf numFmtId="1" fontId="31" fillId="0" borderId="0" xfId="0" applyNumberFormat="1" applyFont="1" applyBorder="1" applyAlignment="1" applyProtection="1">
      <alignment horizontal="center"/>
      <protection/>
    </xf>
    <xf numFmtId="4" fontId="31" fillId="0" borderId="0" xfId="0" applyNumberFormat="1" applyFont="1" applyBorder="1" applyAlignment="1" applyProtection="1">
      <alignment horizontal="center"/>
      <protection/>
    </xf>
    <xf numFmtId="0" fontId="30" fillId="0" borderId="0" xfId="0" applyFont="1" applyAlignment="1" applyProtection="1">
      <alignment vertical="top" wrapText="1"/>
      <protection/>
    </xf>
    <xf numFmtId="4" fontId="31" fillId="0" borderId="0" xfId="0" applyNumberFormat="1" applyFont="1" applyBorder="1" applyAlignment="1" applyProtection="1">
      <alignment horizontal="center"/>
      <protection/>
    </xf>
    <xf numFmtId="181" fontId="3" fillId="0" borderId="0" xfId="102" applyNumberFormat="1" applyFont="1" applyFill="1" applyBorder="1" applyAlignment="1" applyProtection="1">
      <alignment horizontal="center" vertical="top"/>
      <protection/>
    </xf>
    <xf numFmtId="186" fontId="0" fillId="0" borderId="0" xfId="104" applyNumberFormat="1" applyFont="1" applyFill="1" applyBorder="1" applyAlignment="1" applyProtection="1">
      <alignment horizontal="right" vertical="center"/>
      <protection/>
    </xf>
    <xf numFmtId="4" fontId="3" fillId="0" borderId="0" xfId="89" applyNumberFormat="1" applyFont="1" applyFill="1" applyBorder="1" applyAlignment="1" applyProtection="1">
      <alignment horizontal="right"/>
      <protection/>
    </xf>
    <xf numFmtId="186" fontId="0" fillId="0" borderId="0" xfId="57" applyNumberFormat="1" applyFont="1" applyFill="1" applyAlignment="1" applyProtection="1">
      <alignment horizontal="right"/>
      <protection/>
    </xf>
    <xf numFmtId="4" fontId="0" fillId="0" borderId="0" xfId="57" applyNumberFormat="1" applyFont="1" applyFill="1" applyAlignment="1" applyProtection="1">
      <alignment horizontal="right"/>
      <protection/>
    </xf>
    <xf numFmtId="4" fontId="1" fillId="0" borderId="16" xfId="89" applyNumberFormat="1" applyFont="1" applyFill="1" applyBorder="1" applyAlignment="1" applyProtection="1">
      <alignment horizontal="right"/>
      <protection/>
    </xf>
    <xf numFmtId="4" fontId="0" fillId="0" borderId="0" xfId="57" applyNumberFormat="1" applyFont="1" applyFill="1" applyAlignment="1" applyProtection="1">
      <alignment horizontal="right"/>
      <protection/>
    </xf>
    <xf numFmtId="4" fontId="0" fillId="0" borderId="0" xfId="57" applyNumberFormat="1" applyFont="1" applyFill="1" applyProtection="1">
      <alignment/>
      <protection/>
    </xf>
    <xf numFmtId="0" fontId="0" fillId="0" borderId="0" xfId="0" applyFont="1" applyFill="1" applyAlignment="1" applyProtection="1">
      <alignment horizontal="right" wrapText="1"/>
      <protection/>
    </xf>
    <xf numFmtId="179"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right"/>
      <protection/>
    </xf>
    <xf numFmtId="179" fontId="0" fillId="0" borderId="0" xfId="0" applyNumberFormat="1" applyFont="1" applyFill="1" applyBorder="1" applyAlignment="1" applyProtection="1">
      <alignment horizontal="right" wrapText="1"/>
      <protection/>
    </xf>
    <xf numFmtId="0" fontId="0" fillId="0" borderId="0" xfId="0" applyFill="1" applyAlignment="1" quotePrefix="1">
      <alignment horizontal="left" vertical="center" wrapText="1"/>
    </xf>
  </cellXfs>
  <cellStyles count="93">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_Sheet1" xfId="33"/>
    <cellStyle name="Dobro" xfId="34"/>
    <cellStyle name="Euro" xfId="35"/>
    <cellStyle name="Followed Hyperlink" xfId="36"/>
    <cellStyle name="Hyperlink" xfId="37"/>
    <cellStyle name="Hyperlink" xfId="38"/>
    <cellStyle name="Izhod" xfId="39"/>
    <cellStyle name="Naslov" xfId="40"/>
    <cellStyle name="Naslov 1" xfId="41"/>
    <cellStyle name="Naslov 2" xfId="42"/>
    <cellStyle name="Naslov 3" xfId="43"/>
    <cellStyle name="Naslov 4" xfId="44"/>
    <cellStyle name="Navadno 2" xfId="45"/>
    <cellStyle name="Navadno 2 2" xfId="46"/>
    <cellStyle name="Navadno 2 2 2" xfId="47"/>
    <cellStyle name="Navadno 2 2 2 21" xfId="48"/>
    <cellStyle name="Navadno 2 2 24" xfId="49"/>
    <cellStyle name="Navadno 2 22" xfId="50"/>
    <cellStyle name="Navadno 2 3" xfId="51"/>
    <cellStyle name="Navadno 2 5" xfId="52"/>
    <cellStyle name="Navadno 25" xfId="53"/>
    <cellStyle name="Navadno 3" xfId="54"/>
    <cellStyle name="Navadno 4" xfId="55"/>
    <cellStyle name="Navadno 5" xfId="56"/>
    <cellStyle name="Navadno_popis-splošno-zun.ured" xfId="57"/>
    <cellStyle name="Navadno_V117070_PRIPRAVLJALNA-PZI 2" xfId="58"/>
    <cellStyle name="Navadno_VODA-SENCUR" xfId="59"/>
    <cellStyle name="Nevtralno" xfId="60"/>
    <cellStyle name="Normal_CO5-popis-PZI_K" xfId="61"/>
    <cellStyle name="Normal_Sheet1" xfId="62"/>
    <cellStyle name="Normal_SKUPNO" xfId="63"/>
    <cellStyle name="Normal_Šifrant - pisarniško poh RCL1" xfId="64"/>
    <cellStyle name="Followed Hyperlink" xfId="65"/>
    <cellStyle name="Percent" xfId="66"/>
    <cellStyle name="Opomba" xfId="67"/>
    <cellStyle name="Opozorilo" xfId="68"/>
    <cellStyle name="Pojasnjevalno besedilo" xfId="69"/>
    <cellStyle name="Poudarek1" xfId="70"/>
    <cellStyle name="Poudarek2" xfId="71"/>
    <cellStyle name="Poudarek3" xfId="72"/>
    <cellStyle name="Poudarek4" xfId="73"/>
    <cellStyle name="Poudarek5" xfId="74"/>
    <cellStyle name="Poudarek6" xfId="75"/>
    <cellStyle name="Povezana celica" xfId="76"/>
    <cellStyle name="Preveri celico" xfId="77"/>
    <cellStyle name="Računanje" xfId="78"/>
    <cellStyle name="Slabo" xfId="79"/>
    <cellStyle name="Slog 1" xfId="80"/>
    <cellStyle name="Currency" xfId="81"/>
    <cellStyle name="Currency [0]" xfId="82"/>
    <cellStyle name="Valuta 2" xfId="83"/>
    <cellStyle name="Comma" xfId="84"/>
    <cellStyle name="Comma [0]" xfId="85"/>
    <cellStyle name="Vejica 2" xfId="86"/>
    <cellStyle name="Vejica 2 2" xfId="87"/>
    <cellStyle name="Vejica 2 2 2" xfId="88"/>
    <cellStyle name="Vejica 2 2 2 2" xfId="89"/>
    <cellStyle name="Vejica 2 2 2 2 2" xfId="90"/>
    <cellStyle name="Vejica 2 2 3" xfId="91"/>
    <cellStyle name="Vejica 2 2 3 2 2" xfId="92"/>
    <cellStyle name="Vejica 2 3" xfId="93"/>
    <cellStyle name="Vejica 2 3 2" xfId="94"/>
    <cellStyle name="Vejica 3" xfId="95"/>
    <cellStyle name="Vejica 3 2" xfId="96"/>
    <cellStyle name="Vejica 3 4" xfId="97"/>
    <cellStyle name="Vejica 4" xfId="98"/>
    <cellStyle name="Vejica 4 2" xfId="99"/>
    <cellStyle name="Vejica 5" xfId="100"/>
    <cellStyle name="Vejica_515-vodovod,popis" xfId="101"/>
    <cellStyle name="Vejica_515-vodovod,popis 2" xfId="102"/>
    <cellStyle name="Vejica_515-vodovod,popis 3" xfId="103"/>
    <cellStyle name="Vejica_popis-splošno-zun.ured" xfId="104"/>
    <cellStyle name="Vnos" xfId="105"/>
    <cellStyle name="Vsota" xfId="106"/>
  </cellStyles>
  <dxfs count="22">
    <dxf>
      <font>
        <b/>
        <i val="0"/>
      </font>
      <fill>
        <patternFill>
          <bgColor theme="0" tint="-0.24993999302387238"/>
        </patternFill>
      </fill>
    </dxf>
    <dxf>
      <fill>
        <patternFill>
          <bgColor indexed="44"/>
        </patternFill>
      </fill>
    </dxf>
    <dxf>
      <font>
        <color indexed="22"/>
      </font>
      <fill>
        <patternFill>
          <bgColor indexed="22"/>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dxf>
    <dxf>
      <fill>
        <patternFill>
          <bgColor indexed="44"/>
        </patternFill>
      </fill>
    </dxf>
    <dxf>
      <font>
        <b/>
        <i val="0"/>
      </font>
      <fill>
        <patternFill>
          <bgColor theme="0" tint="-0.24993999302387238"/>
        </patternFill>
      </fill>
      <border/>
    </dxf>
    <dxf>
      <font>
        <color rgb="FFC0C0C0"/>
      </font>
      <fill>
        <patternFill>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kti\127000-128990\C127890_MOL_Gmajnice_recenzija\9-1_RECENZIJA\PREJETA_DOKUMENTACIJA\PREJETO_25_05_2017_popis\13381_32_Gmajnice_PZI%20-%20Popis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rojekti\127000-128990\C127890_MOL_Gmajnice_recenzija\9-1_RECENZIJA\PREJETA_DOKUMENTACIJA\PREJETO_02_05112017\CD%20-%20Digitalna%20kopija%20(dwg,%20doc..)\1%20-%20Na&#269;rt%20arhitekture\Popisi\GO%20del_Gmajnice%2010%205%2017_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SNOVA"/>
      <sheetName val="REKAPITULACIJA NAČRTA"/>
      <sheetName val="UVOD V PREDRAČUN"/>
      <sheetName val="Zunanja ureditev"/>
      <sheetName val="Meteorna kanalizacija"/>
      <sheetName val="Fekalna kanalizacija"/>
      <sheetName val="Vodovod"/>
      <sheetName val="REKAPITULACIJA"/>
      <sheetName val="HPR_SD_stara verzija"/>
    </sheetNames>
    <sheetDataSet>
      <sheetData sheetId="0">
        <row r="37">
          <cell r="B37">
            <v>1</v>
          </cell>
        </row>
        <row r="39">
          <cell r="B3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SNOVA"/>
      <sheetName val="REKAPITULACIJA VSEH DEL"/>
      <sheetName val="REKAPITULACIJA GO DELA I. FAZA"/>
      <sheetName val="UVOD V PREDRAČUN"/>
      <sheetName val="Pripravljalna dela I. FAZA"/>
      <sheetName val="Rušitvena dela I. FAZA"/>
      <sheetName val="Objekt B-I. FAZA"/>
      <sheetName val="Objekt D-I. FAZA"/>
      <sheetName val="Objekt E-I. FAZA"/>
      <sheetName val="Objekt F-I. FAZA"/>
      <sheetName val="Objekt Eko otok-I. FAZA"/>
      <sheetName val="Objekt ČN-I. FAZA"/>
      <sheetName val="Kolesarnica in totem-I. FAZA"/>
      <sheetName val="Ostalo-I. FAZA"/>
      <sheetName val="REKAPITULACIJA GO DELA II. FAZA"/>
      <sheetName val="Pripravljalna dela II. FAZA"/>
      <sheetName val="Rušitvena dela II. FAZA"/>
      <sheetName val="Objekt A-II. FAZA"/>
      <sheetName val="Objekt C-II. FAZA"/>
      <sheetName val="Izpusti in bet. klopi-II. FAZA"/>
      <sheetName val="Ostalo-II. FAZA"/>
      <sheetName val="HPR_SD_stara verzija"/>
    </sheetNames>
    <sheetDataSet>
      <sheetData sheetId="0">
        <row r="36">
          <cell r="B36">
            <v>1</v>
          </cell>
        </row>
        <row r="38">
          <cell r="B38">
            <v>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51"/>
  <sheetViews>
    <sheetView view="pageBreakPreview" zoomScaleSheetLayoutView="100" zoomScalePageLayoutView="0" workbookViewId="0" topLeftCell="A1">
      <selection activeCell="E20" sqref="E20"/>
    </sheetView>
  </sheetViews>
  <sheetFormatPr defaultColWidth="9.00390625" defaultRowHeight="12.75"/>
  <cols>
    <col min="1" max="1" width="14.00390625" style="79" customWidth="1"/>
    <col min="2" max="2" width="9.25390625" style="79" customWidth="1"/>
    <col min="3" max="3" width="14.25390625" style="79" customWidth="1"/>
    <col min="4" max="5" width="9.125" style="79" customWidth="1"/>
    <col min="6" max="6" width="10.25390625" style="79" customWidth="1"/>
    <col min="7" max="7" width="17.875" style="79" customWidth="1"/>
    <col min="8" max="16384" width="9.125" style="79" customWidth="1"/>
  </cols>
  <sheetData>
    <row r="3" spans="1:8" ht="18">
      <c r="A3" s="75"/>
      <c r="B3" s="76" t="s">
        <v>436</v>
      </c>
      <c r="C3" s="75"/>
      <c r="D3" s="77"/>
      <c r="E3" s="75" t="s">
        <v>437</v>
      </c>
      <c r="F3" s="78"/>
      <c r="G3" s="75"/>
      <c r="H3" s="75"/>
    </row>
    <row r="4" spans="2:7" ht="12.75">
      <c r="B4" s="80"/>
      <c r="C4" s="80"/>
      <c r="D4" s="80"/>
      <c r="E4" s="80"/>
      <c r="F4" s="80"/>
      <c r="G4" s="80"/>
    </row>
    <row r="5" spans="2:7" ht="12.75">
      <c r="B5" s="80" t="s">
        <v>431</v>
      </c>
      <c r="C5" s="80"/>
      <c r="D5" s="80"/>
      <c r="E5" s="80"/>
      <c r="F5" s="80"/>
      <c r="G5" s="80"/>
    </row>
    <row r="6" spans="2:7" ht="12.75">
      <c r="B6" s="80"/>
      <c r="C6" s="80"/>
      <c r="D6" s="80"/>
      <c r="E6" s="80"/>
      <c r="F6" s="80"/>
      <c r="G6" s="80"/>
    </row>
    <row r="9" spans="2:4" s="55" customFormat="1" ht="12.75">
      <c r="B9" s="55" t="s">
        <v>8</v>
      </c>
      <c r="D9" s="55" t="s">
        <v>120</v>
      </c>
    </row>
    <row r="10" s="55" customFormat="1" ht="12.75">
      <c r="D10" s="55" t="s">
        <v>121</v>
      </c>
    </row>
    <row r="11" s="55" customFormat="1" ht="12.75">
      <c r="D11" s="55" t="s">
        <v>122</v>
      </c>
    </row>
    <row r="12" s="55" customFormat="1" ht="12.75"/>
    <row r="13" s="55" customFormat="1" ht="12.75"/>
    <row r="14" s="55" customFormat="1" ht="12.75"/>
    <row r="15" spans="2:7" s="55" customFormat="1" ht="12.75">
      <c r="B15" s="55" t="s">
        <v>10</v>
      </c>
      <c r="D15" s="81" t="s">
        <v>123</v>
      </c>
      <c r="E15" s="82"/>
      <c r="F15" s="82"/>
      <c r="G15" s="82"/>
    </row>
    <row r="16" s="55" customFormat="1" ht="12.75">
      <c r="D16" s="83" t="s">
        <v>124</v>
      </c>
    </row>
    <row r="17" s="55" customFormat="1" ht="12.75">
      <c r="D17" s="83" t="s">
        <v>378</v>
      </c>
    </row>
    <row r="18" s="55" customFormat="1" ht="12.75">
      <c r="D18" s="84"/>
    </row>
    <row r="19" s="55" customFormat="1" ht="12.75">
      <c r="D19" s="85"/>
    </row>
    <row r="20" s="55" customFormat="1" ht="12.75"/>
    <row r="21" s="55" customFormat="1" ht="12.75">
      <c r="D21" s="86"/>
    </row>
    <row r="22" spans="2:4" s="55" customFormat="1" ht="12.75">
      <c r="B22" s="55" t="s">
        <v>3</v>
      </c>
      <c r="D22" s="55" t="s">
        <v>125</v>
      </c>
    </row>
    <row r="23" s="55" customFormat="1" ht="12.75"/>
    <row r="24" s="55" customFormat="1" ht="12.75"/>
    <row r="25" s="55" customFormat="1" ht="12.75"/>
    <row r="26" spans="2:4" s="55" customFormat="1" ht="12.75">
      <c r="B26" s="55" t="s">
        <v>11</v>
      </c>
      <c r="D26" s="55" t="s">
        <v>13</v>
      </c>
    </row>
    <row r="27" s="55" customFormat="1" ht="12.75">
      <c r="D27" s="55" t="s">
        <v>62</v>
      </c>
    </row>
    <row r="28" s="55" customFormat="1" ht="12.75">
      <c r="D28" s="55" t="s">
        <v>9</v>
      </c>
    </row>
    <row r="29" s="55" customFormat="1" ht="12.75"/>
    <row r="30" s="55" customFormat="1" ht="12.75"/>
    <row r="31" s="55" customFormat="1" ht="12.75"/>
    <row r="32" spans="2:4" s="55" customFormat="1" ht="12.75">
      <c r="B32" s="55" t="s">
        <v>12</v>
      </c>
      <c r="D32" s="87" t="s">
        <v>67</v>
      </c>
    </row>
    <row r="33" s="55" customFormat="1" ht="12.75"/>
    <row r="34" s="55" customFormat="1" ht="12.75"/>
    <row r="35" s="55" customFormat="1" ht="12.75"/>
    <row r="36" s="55" customFormat="1" ht="12.75"/>
    <row r="37" s="55" customFormat="1" ht="12.75"/>
    <row r="38" s="55" customFormat="1" ht="12.75"/>
    <row r="39" spans="2:4" s="55" customFormat="1" ht="12.75">
      <c r="B39" s="55" t="s">
        <v>15</v>
      </c>
      <c r="D39" s="55" t="s">
        <v>68</v>
      </c>
    </row>
    <row r="40" s="55" customFormat="1" ht="12.75">
      <c r="D40" s="55" t="s">
        <v>286</v>
      </c>
    </row>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pans="2:4" s="55" customFormat="1" ht="12.75">
      <c r="B51" s="55" t="s">
        <v>0</v>
      </c>
      <c r="D51" s="88" t="s">
        <v>402</v>
      </c>
    </row>
  </sheetData>
  <sheetProtection password="C791" sheet="1" formatColumns="0" formatRows="0"/>
  <printOptions/>
  <pageMargins left="0.984251968503937" right="0.3937007874015748" top="0.984251968503937" bottom="0.984251968503937"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24"/>
  <sheetViews>
    <sheetView view="pageBreakPreview" zoomScaleSheetLayoutView="100" workbookViewId="0" topLeftCell="A1">
      <selection activeCell="A2" sqref="A2"/>
    </sheetView>
  </sheetViews>
  <sheetFormatPr defaultColWidth="9.00390625" defaultRowHeight="12.75"/>
  <cols>
    <col min="1" max="1" width="5.375" style="535" customWidth="1"/>
    <col min="2" max="2" width="45.00390625" style="574" customWidth="1"/>
    <col min="3" max="3" width="6.375" style="156" customWidth="1"/>
    <col min="4" max="4" width="10.125" style="157" customWidth="1"/>
    <col min="5" max="5" width="10.00390625" style="124" customWidth="1"/>
    <col min="6" max="6" width="11.375" style="195" customWidth="1"/>
    <col min="7" max="16384" width="9.125" style="125" customWidth="1"/>
  </cols>
  <sheetData>
    <row r="1" spans="1:6" s="118" customFormat="1" ht="15">
      <c r="A1" s="142" t="s">
        <v>59</v>
      </c>
      <c r="B1" s="550" t="s">
        <v>112</v>
      </c>
      <c r="C1" s="494"/>
      <c r="D1" s="145"/>
      <c r="E1" s="117"/>
      <c r="F1" s="192"/>
    </row>
    <row r="2" spans="1:6" s="118" customFormat="1" ht="15">
      <c r="A2" s="142"/>
      <c r="B2" s="550"/>
      <c r="C2" s="494"/>
      <c r="D2" s="145"/>
      <c r="E2" s="117"/>
      <c r="F2" s="192"/>
    </row>
    <row r="3" spans="1:6" s="120" customFormat="1" ht="12.75">
      <c r="A3" s="495" t="s">
        <v>4</v>
      </c>
      <c r="B3" s="551" t="s">
        <v>20</v>
      </c>
      <c r="C3" s="496" t="s">
        <v>5</v>
      </c>
      <c r="D3" s="149" t="s">
        <v>6</v>
      </c>
      <c r="E3" s="119" t="s">
        <v>7</v>
      </c>
      <c r="F3" s="193" t="s">
        <v>21</v>
      </c>
    </row>
    <row r="4" spans="1:6" s="120" customFormat="1" ht="12.75">
      <c r="A4" s="497"/>
      <c r="B4" s="552"/>
      <c r="C4" s="299"/>
      <c r="D4" s="300"/>
      <c r="E4" s="293"/>
      <c r="F4" s="307"/>
    </row>
    <row r="5" spans="1:6" s="544" customFormat="1" ht="62.25" customHeight="1">
      <c r="A5" s="553">
        <f>COUNT($A$1:A4)+1</f>
        <v>1</v>
      </c>
      <c r="B5" s="554" t="s">
        <v>113</v>
      </c>
      <c r="C5" s="160" t="s">
        <v>114</v>
      </c>
      <c r="D5" s="161">
        <v>1</v>
      </c>
      <c r="E5" s="543"/>
      <c r="F5" s="201">
        <f>D5*E5</f>
        <v>0</v>
      </c>
    </row>
    <row r="6" spans="1:6" s="544" customFormat="1" ht="12.75">
      <c r="A6" s="553"/>
      <c r="B6" s="554"/>
      <c r="C6" s="160"/>
      <c r="D6" s="161"/>
      <c r="E6" s="543"/>
      <c r="F6" s="201"/>
    </row>
    <row r="7" spans="1:6" s="545" customFormat="1" ht="102">
      <c r="A7" s="553">
        <f>COUNT($A$1:A6)+1</f>
        <v>2</v>
      </c>
      <c r="B7" s="425" t="s">
        <v>115</v>
      </c>
      <c r="C7" s="555" t="s">
        <v>114</v>
      </c>
      <c r="D7" s="556">
        <v>1</v>
      </c>
      <c r="E7" s="543"/>
      <c r="F7" s="201">
        <f>D7*E7</f>
        <v>0</v>
      </c>
    </row>
    <row r="8" spans="1:6" s="544" customFormat="1" ht="12.75">
      <c r="A8" s="557"/>
      <c r="B8" s="558"/>
      <c r="C8" s="559"/>
      <c r="D8" s="560"/>
      <c r="E8" s="546"/>
      <c r="F8" s="201"/>
    </row>
    <row r="9" spans="1:6" s="545" customFormat="1" ht="25.5">
      <c r="A9" s="398">
        <f>COUNT($A$1:A8)+1</f>
        <v>3</v>
      </c>
      <c r="B9" s="561" t="s">
        <v>116</v>
      </c>
      <c r="C9" s="562" t="s">
        <v>117</v>
      </c>
      <c r="D9" s="563">
        <v>12</v>
      </c>
      <c r="E9" s="547"/>
      <c r="F9" s="201">
        <f>D9*E9</f>
        <v>0</v>
      </c>
    </row>
    <row r="10" spans="1:7" s="545" customFormat="1" ht="12.75">
      <c r="A10" s="564"/>
      <c r="B10" s="565"/>
      <c r="C10" s="566"/>
      <c r="D10" s="567"/>
      <c r="E10" s="548"/>
      <c r="F10" s="201"/>
      <c r="G10" s="549"/>
    </row>
    <row r="11" spans="1:6" s="544" customFormat="1" ht="12.75">
      <c r="A11" s="398">
        <f>COUNT($A$1:A10)+1</f>
        <v>4</v>
      </c>
      <c r="B11" s="561" t="s">
        <v>118</v>
      </c>
      <c r="C11" s="562" t="s">
        <v>117</v>
      </c>
      <c r="D11" s="563">
        <v>6</v>
      </c>
      <c r="E11" s="547"/>
      <c r="F11" s="201">
        <f>D11*E11</f>
        <v>0</v>
      </c>
    </row>
    <row r="12" spans="1:6" s="545" customFormat="1" ht="12.75">
      <c r="A12" s="557"/>
      <c r="B12" s="558"/>
      <c r="C12" s="568"/>
      <c r="D12" s="257"/>
      <c r="E12" s="297"/>
      <c r="F12" s="201"/>
    </row>
    <row r="13" spans="1:6" s="545" customFormat="1" ht="12.75">
      <c r="A13" s="398">
        <f>COUNT($A$1:A12)+1</f>
        <v>5</v>
      </c>
      <c r="B13" s="561" t="s">
        <v>179</v>
      </c>
      <c r="C13" s="562" t="s">
        <v>117</v>
      </c>
      <c r="D13" s="563">
        <v>15</v>
      </c>
      <c r="E13" s="547"/>
      <c r="F13" s="201">
        <f>D13*E13</f>
        <v>0</v>
      </c>
    </row>
    <row r="14" spans="1:6" s="545" customFormat="1" ht="12.75">
      <c r="A14" s="557"/>
      <c r="B14" s="569"/>
      <c r="C14" s="568"/>
      <c r="D14" s="257"/>
      <c r="E14" s="297"/>
      <c r="F14" s="201"/>
    </row>
    <row r="15" spans="1:6" s="545" customFormat="1" ht="12.75">
      <c r="A15" s="557"/>
      <c r="B15" s="569"/>
      <c r="C15" s="568"/>
      <c r="D15" s="257"/>
      <c r="E15" s="297"/>
      <c r="F15" s="540"/>
    </row>
    <row r="16" spans="2:6" ht="12.75">
      <c r="B16" s="570"/>
      <c r="C16" s="184"/>
      <c r="D16" s="571"/>
      <c r="E16" s="134" t="s">
        <v>119</v>
      </c>
      <c r="F16" s="577">
        <f>SUM(F5:F15)</f>
        <v>0</v>
      </c>
    </row>
    <row r="18" spans="1:6" ht="12.75">
      <c r="A18" s="172"/>
      <c r="B18" s="572" t="s">
        <v>38</v>
      </c>
      <c r="C18" s="180"/>
      <c r="D18" s="181"/>
      <c r="E18" s="139"/>
      <c r="F18" s="201"/>
    </row>
    <row r="19" spans="1:6" ht="12.75">
      <c r="A19" s="182" t="s">
        <v>22</v>
      </c>
      <c r="B19" s="570" t="s">
        <v>112</v>
      </c>
      <c r="C19" s="184"/>
      <c r="D19" s="185"/>
      <c r="E19" s="139"/>
      <c r="F19" s="201">
        <f>F16</f>
        <v>0</v>
      </c>
    </row>
    <row r="20" spans="1:6" ht="12.75">
      <c r="A20" s="182" t="s">
        <v>25</v>
      </c>
      <c r="B20" s="186" t="s">
        <v>65</v>
      </c>
      <c r="C20" s="180"/>
      <c r="D20" s="187"/>
      <c r="E20" s="139"/>
      <c r="F20" s="201">
        <f>F19*0.1</f>
        <v>0</v>
      </c>
    </row>
    <row r="21" spans="1:6" ht="12.75">
      <c r="A21" s="188"/>
      <c r="B21" s="573" t="s">
        <v>39</v>
      </c>
      <c r="C21" s="344"/>
      <c r="D21" s="345"/>
      <c r="E21" s="318"/>
      <c r="F21" s="202">
        <f>SUM(F19:F20)</f>
        <v>0</v>
      </c>
    </row>
    <row r="24" spans="1:6" ht="12.75">
      <c r="A24" s="235"/>
      <c r="C24" s="575"/>
      <c r="D24" s="576"/>
      <c r="E24" s="212"/>
      <c r="F24" s="578"/>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worksheet>
</file>

<file path=xl/worksheets/sheet11.xml><?xml version="1.0" encoding="utf-8"?>
<worksheet xmlns="http://schemas.openxmlformats.org/spreadsheetml/2006/main" xmlns:r="http://schemas.openxmlformats.org/officeDocument/2006/relationships">
  <sheetPr>
    <tabColor rgb="FF92D050"/>
  </sheetPr>
  <dimension ref="A1:G105"/>
  <sheetViews>
    <sheetView view="pageBreakPreview" zoomScaleSheetLayoutView="100" workbookViewId="0" topLeftCell="A1">
      <selection activeCell="B10" sqref="B10"/>
    </sheetView>
  </sheetViews>
  <sheetFormatPr defaultColWidth="9.00390625" defaultRowHeight="12.75"/>
  <cols>
    <col min="1" max="1" width="5.375" style="535" customWidth="1"/>
    <col min="2" max="2" width="45.00390625" style="574" customWidth="1"/>
    <col min="3" max="3" width="6.375" style="156" customWidth="1"/>
    <col min="4" max="4" width="10.125" style="157" customWidth="1"/>
    <col min="5" max="5" width="10.375" style="124" customWidth="1"/>
    <col min="6" max="6" width="11.375" style="195" customWidth="1"/>
    <col min="7" max="16384" width="9.125" style="125" customWidth="1"/>
  </cols>
  <sheetData>
    <row r="1" spans="1:6" s="118" customFormat="1" ht="15">
      <c r="A1" s="142" t="s">
        <v>60</v>
      </c>
      <c r="B1" s="550" t="s">
        <v>166</v>
      </c>
      <c r="C1" s="494"/>
      <c r="D1" s="145"/>
      <c r="E1" s="117"/>
      <c r="F1" s="192"/>
    </row>
    <row r="2" spans="1:6" s="118" customFormat="1" ht="15">
      <c r="A2" s="142"/>
      <c r="B2" s="550"/>
      <c r="C2" s="494"/>
      <c r="D2" s="145"/>
      <c r="E2" s="117"/>
      <c r="F2" s="192"/>
    </row>
    <row r="3" spans="1:6" s="118" customFormat="1" ht="15">
      <c r="A3" s="142"/>
      <c r="B3" s="589" t="s">
        <v>109</v>
      </c>
      <c r="C3" s="494"/>
      <c r="D3" s="145"/>
      <c r="E3" s="117"/>
      <c r="F3" s="192"/>
    </row>
    <row r="4" spans="1:6" s="118" customFormat="1" ht="15">
      <c r="A4" s="142"/>
      <c r="B4" s="590" t="s">
        <v>110</v>
      </c>
      <c r="C4" s="494"/>
      <c r="D4" s="145"/>
      <c r="E4" s="117"/>
      <c r="F4" s="192"/>
    </row>
    <row r="5" spans="1:6" s="118" customFormat="1" ht="38.25">
      <c r="A5" s="142"/>
      <c r="B5" s="591" t="s">
        <v>169</v>
      </c>
      <c r="C5" s="494"/>
      <c r="D5" s="145"/>
      <c r="E5" s="117"/>
      <c r="F5" s="192"/>
    </row>
    <row r="6" spans="1:6" s="120" customFormat="1" ht="12.75">
      <c r="A6" s="495" t="s">
        <v>4</v>
      </c>
      <c r="B6" s="551" t="s">
        <v>20</v>
      </c>
      <c r="C6" s="496" t="s">
        <v>5</v>
      </c>
      <c r="D6" s="149" t="s">
        <v>6</v>
      </c>
      <c r="E6" s="119" t="s">
        <v>7</v>
      </c>
      <c r="F6" s="193" t="s">
        <v>21</v>
      </c>
    </row>
    <row r="7" spans="1:6" s="120" customFormat="1" ht="12.75">
      <c r="A7" s="497"/>
      <c r="B7" s="552"/>
      <c r="C7" s="299"/>
      <c r="D7" s="300"/>
      <c r="E7" s="293"/>
      <c r="F7" s="307"/>
    </row>
    <row r="8" spans="1:6" s="120" customFormat="1" ht="15">
      <c r="A8" s="497"/>
      <c r="B8" s="550" t="s">
        <v>167</v>
      </c>
      <c r="C8" s="299"/>
      <c r="D8" s="300"/>
      <c r="E8" s="293"/>
      <c r="F8" s="307"/>
    </row>
    <row r="9" spans="1:6" s="120" customFormat="1" ht="12.75">
      <c r="A9" s="497"/>
      <c r="B9" s="177" t="s">
        <v>126</v>
      </c>
      <c r="C9" s="299"/>
      <c r="D9" s="300"/>
      <c r="E9" s="293"/>
      <c r="F9" s="307"/>
    </row>
    <row r="10" spans="1:6" s="120" customFormat="1" ht="12.75">
      <c r="A10" s="497"/>
      <c r="B10" s="552"/>
      <c r="C10" s="299"/>
      <c r="D10" s="300"/>
      <c r="E10" s="293"/>
      <c r="F10" s="307"/>
    </row>
    <row r="11" spans="1:6" s="544" customFormat="1" ht="12.75">
      <c r="A11" s="557">
        <f>COUNT($A$9:A9)+1</f>
        <v>1</v>
      </c>
      <c r="B11" s="592" t="s">
        <v>156</v>
      </c>
      <c r="C11" s="559"/>
      <c r="D11" s="560"/>
      <c r="E11" s="546"/>
      <c r="F11" s="624"/>
    </row>
    <row r="12" spans="1:7" s="545" customFormat="1" ht="63.75">
      <c r="A12" s="273"/>
      <c r="B12" s="558" t="s">
        <v>163</v>
      </c>
      <c r="C12" s="568" t="s">
        <v>14</v>
      </c>
      <c r="D12" s="257">
        <v>7</v>
      </c>
      <c r="E12" s="297"/>
      <c r="F12" s="309">
        <f>D12*E12</f>
        <v>0</v>
      </c>
      <c r="G12" s="544"/>
    </row>
    <row r="13" spans="1:7" s="545" customFormat="1" ht="12.75">
      <c r="A13" s="273"/>
      <c r="B13" s="558"/>
      <c r="C13" s="568"/>
      <c r="D13" s="257"/>
      <c r="E13" s="297"/>
      <c r="F13" s="540"/>
      <c r="G13" s="544"/>
    </row>
    <row r="14" spans="1:6" s="544" customFormat="1" ht="12.75">
      <c r="A14" s="557">
        <f>COUNT($A$9:A13)+1</f>
        <v>2</v>
      </c>
      <c r="B14" s="592" t="s">
        <v>164</v>
      </c>
      <c r="C14" s="559"/>
      <c r="D14" s="560"/>
      <c r="E14" s="546"/>
      <c r="F14" s="624"/>
    </row>
    <row r="15" spans="1:6" s="545" customFormat="1" ht="178.5">
      <c r="A15" s="273"/>
      <c r="B15" s="593" t="s">
        <v>398</v>
      </c>
      <c r="C15" s="259" t="s">
        <v>18</v>
      </c>
      <c r="D15" s="257">
        <v>45</v>
      </c>
      <c r="E15" s="297"/>
      <c r="F15" s="309">
        <f>D15*E15</f>
        <v>0</v>
      </c>
    </row>
    <row r="16" spans="1:6" s="545" customFormat="1" ht="12.75">
      <c r="A16" s="273"/>
      <c r="B16" s="558"/>
      <c r="C16" s="568"/>
      <c r="D16" s="257"/>
      <c r="E16" s="297"/>
      <c r="F16" s="540"/>
    </row>
    <row r="17" spans="1:6" s="544" customFormat="1" ht="12.75">
      <c r="A17" s="557">
        <f>COUNT($A$9:A15)+1</f>
        <v>3</v>
      </c>
      <c r="B17" s="594" t="s">
        <v>423</v>
      </c>
      <c r="C17" s="559"/>
      <c r="D17" s="560"/>
      <c r="E17" s="546"/>
      <c r="F17" s="624"/>
    </row>
    <row r="18" spans="1:6" s="545" customFormat="1" ht="63.75">
      <c r="A18" s="273"/>
      <c r="B18" s="593" t="s">
        <v>427</v>
      </c>
      <c r="C18" s="595"/>
      <c r="D18" s="595"/>
      <c r="F18" s="595"/>
    </row>
    <row r="19" spans="1:6" s="545" customFormat="1" ht="25.5">
      <c r="A19" s="273"/>
      <c r="B19" s="596" t="s">
        <v>424</v>
      </c>
      <c r="C19" s="259"/>
      <c r="D19" s="257"/>
      <c r="E19" s="297"/>
      <c r="F19" s="540"/>
    </row>
    <row r="20" spans="1:6" s="545" customFormat="1" ht="25.5">
      <c r="A20" s="273"/>
      <c r="B20" s="596" t="s">
        <v>428</v>
      </c>
      <c r="C20" s="259"/>
      <c r="D20" s="257"/>
      <c r="E20" s="297"/>
      <c r="F20" s="540"/>
    </row>
    <row r="21" spans="1:6" s="545" customFormat="1" ht="56.25">
      <c r="A21" s="273"/>
      <c r="B21" s="596" t="s">
        <v>425</v>
      </c>
      <c r="C21" s="259"/>
      <c r="D21" s="257"/>
      <c r="E21" s="297"/>
      <c r="F21" s="540"/>
    </row>
    <row r="22" spans="1:6" s="545" customFormat="1" ht="25.5">
      <c r="A22" s="273"/>
      <c r="B22" s="596" t="s">
        <v>426</v>
      </c>
      <c r="C22" s="259" t="s">
        <v>18</v>
      </c>
      <c r="D22" s="257">
        <v>5</v>
      </c>
      <c r="E22" s="297"/>
      <c r="F22" s="540">
        <f>D22*E22</f>
        <v>0</v>
      </c>
    </row>
    <row r="23" spans="1:6" s="545" customFormat="1" ht="12.75">
      <c r="A23" s="273"/>
      <c r="B23" s="558"/>
      <c r="C23" s="568"/>
      <c r="D23" s="257"/>
      <c r="E23" s="297"/>
      <c r="F23" s="540"/>
    </row>
    <row r="24" spans="1:6" s="544" customFormat="1" ht="12.75">
      <c r="A24" s="557">
        <f>COUNT($A$9:A18)+1</f>
        <v>4</v>
      </c>
      <c r="B24" s="592" t="s">
        <v>154</v>
      </c>
      <c r="C24" s="559"/>
      <c r="D24" s="560"/>
      <c r="E24" s="546"/>
      <c r="F24" s="624"/>
    </row>
    <row r="25" spans="1:6" s="545" customFormat="1" ht="51">
      <c r="A25" s="273"/>
      <c r="B25" s="558" t="s">
        <v>155</v>
      </c>
      <c r="C25" s="568" t="s">
        <v>14</v>
      </c>
      <c r="D25" s="257">
        <v>7</v>
      </c>
      <c r="E25" s="297"/>
      <c r="F25" s="540">
        <f>D25*E25</f>
        <v>0</v>
      </c>
    </row>
    <row r="26" spans="1:6" s="545" customFormat="1" ht="12.75">
      <c r="A26" s="273"/>
      <c r="B26" s="597"/>
      <c r="C26" s="568"/>
      <c r="D26" s="257"/>
      <c r="E26" s="297"/>
      <c r="F26" s="540"/>
    </row>
    <row r="27" spans="1:6" s="544" customFormat="1" ht="12.75">
      <c r="A27" s="557">
        <f>COUNT($A$9:A25)+1</f>
        <v>5</v>
      </c>
      <c r="B27" s="592" t="s">
        <v>165</v>
      </c>
      <c r="C27" s="559"/>
      <c r="D27" s="560"/>
      <c r="E27" s="546"/>
      <c r="F27" s="624"/>
    </row>
    <row r="28" spans="1:6" s="545" customFormat="1" ht="120.75" customHeight="1">
      <c r="A28" s="273"/>
      <c r="B28" s="598" t="s">
        <v>438</v>
      </c>
      <c r="C28" s="568" t="s">
        <v>14</v>
      </c>
      <c r="D28" s="257">
        <v>2</v>
      </c>
      <c r="E28" s="297"/>
      <c r="F28" s="540">
        <f>D28*E28</f>
        <v>0</v>
      </c>
    </row>
    <row r="29" spans="1:6" s="545" customFormat="1" ht="12.75">
      <c r="A29" s="273"/>
      <c r="B29" s="28"/>
      <c r="C29" s="568"/>
      <c r="D29" s="257"/>
      <c r="E29" s="297"/>
      <c r="F29" s="540"/>
    </row>
    <row r="30" spans="1:6" s="545" customFormat="1" ht="12.75">
      <c r="A30" s="557">
        <f>COUNT($A$9:A28)+1</f>
        <v>6</v>
      </c>
      <c r="B30" s="558" t="s">
        <v>157</v>
      </c>
      <c r="C30" s="568"/>
      <c r="D30" s="257"/>
      <c r="E30" s="297"/>
      <c r="F30" s="540"/>
    </row>
    <row r="31" spans="1:6" s="545" customFormat="1" ht="63.75">
      <c r="A31" s="273"/>
      <c r="B31" s="558" t="s">
        <v>429</v>
      </c>
      <c r="C31" s="568" t="s">
        <v>14</v>
      </c>
      <c r="D31" s="257">
        <v>11</v>
      </c>
      <c r="E31" s="297"/>
      <c r="F31" s="540">
        <f>D31*E31</f>
        <v>0</v>
      </c>
    </row>
    <row r="32" spans="1:6" s="544" customFormat="1" ht="12.75">
      <c r="A32" s="557"/>
      <c r="B32" s="592"/>
      <c r="C32" s="559"/>
      <c r="D32" s="560"/>
      <c r="E32" s="546"/>
      <c r="F32" s="624"/>
    </row>
    <row r="33" spans="1:6" s="545" customFormat="1" ht="12.75">
      <c r="A33" s="557">
        <f>COUNT($A$9:A31)+1</f>
        <v>7</v>
      </c>
      <c r="B33" s="558" t="s">
        <v>160</v>
      </c>
      <c r="C33" s="568"/>
      <c r="D33" s="257"/>
      <c r="E33" s="297"/>
      <c r="F33" s="540"/>
    </row>
    <row r="34" spans="1:6" s="545" customFormat="1" ht="114.75">
      <c r="A34" s="273"/>
      <c r="B34" s="558" t="s">
        <v>161</v>
      </c>
      <c r="C34" s="568" t="s">
        <v>14</v>
      </c>
      <c r="D34" s="257">
        <v>5</v>
      </c>
      <c r="E34" s="297"/>
      <c r="F34" s="540">
        <f>D34*E34</f>
        <v>0</v>
      </c>
    </row>
    <row r="35" spans="1:6" s="545" customFormat="1" ht="12.75">
      <c r="A35" s="273"/>
      <c r="B35" s="558"/>
      <c r="C35" s="568"/>
      <c r="D35" s="257"/>
      <c r="E35" s="297"/>
      <c r="F35" s="540"/>
    </row>
    <row r="36" spans="1:6" s="545" customFormat="1" ht="12.75">
      <c r="A36" s="273">
        <f>COUNT($A$9:A34)+1</f>
        <v>8</v>
      </c>
      <c r="B36" s="558" t="s">
        <v>158</v>
      </c>
      <c r="C36" s="568"/>
      <c r="D36" s="257"/>
      <c r="E36" s="297"/>
      <c r="F36" s="540"/>
    </row>
    <row r="37" spans="1:6" s="545" customFormat="1" ht="114.75">
      <c r="A37" s="273"/>
      <c r="B37" s="558" t="s">
        <v>159</v>
      </c>
      <c r="C37" s="568" t="s">
        <v>14</v>
      </c>
      <c r="D37" s="257">
        <v>2</v>
      </c>
      <c r="E37" s="297"/>
      <c r="F37" s="540">
        <f>D37*E37</f>
        <v>0</v>
      </c>
    </row>
    <row r="38" spans="1:6" s="545" customFormat="1" ht="12.75">
      <c r="A38" s="557"/>
      <c r="B38" s="569"/>
      <c r="C38" s="568"/>
      <c r="D38" s="257"/>
      <c r="E38" s="297"/>
      <c r="F38" s="540"/>
    </row>
    <row r="39" spans="2:6" ht="12.75">
      <c r="B39" s="570"/>
      <c r="C39" s="184"/>
      <c r="D39" s="571"/>
      <c r="E39" s="134" t="s">
        <v>66</v>
      </c>
      <c r="F39" s="577">
        <f>SUM(F9:F38)</f>
        <v>0</v>
      </c>
    </row>
    <row r="40" spans="1:6" s="120" customFormat="1" ht="12.75">
      <c r="A40" s="497"/>
      <c r="B40" s="552"/>
      <c r="C40" s="299"/>
      <c r="D40" s="300"/>
      <c r="E40" s="293"/>
      <c r="F40" s="307"/>
    </row>
    <row r="41" spans="1:6" s="120" customFormat="1" ht="15">
      <c r="A41" s="497"/>
      <c r="B41" s="550" t="s">
        <v>343</v>
      </c>
      <c r="C41" s="299"/>
      <c r="D41" s="300"/>
      <c r="E41" s="293"/>
      <c r="F41" s="307"/>
    </row>
    <row r="42" spans="1:6" s="120" customFormat="1" ht="15">
      <c r="A42" s="497"/>
      <c r="B42" s="550"/>
      <c r="C42" s="299"/>
      <c r="D42" s="300"/>
      <c r="E42" s="293"/>
      <c r="F42" s="307"/>
    </row>
    <row r="43" spans="1:6" s="120" customFormat="1" ht="51">
      <c r="A43" s="273">
        <f>COUNT($A$9:A41)+1</f>
        <v>9</v>
      </c>
      <c r="B43" s="593" t="s">
        <v>168</v>
      </c>
      <c r="C43" s="599"/>
      <c r="D43" s="600"/>
      <c r="E43" s="579"/>
      <c r="F43" s="625"/>
    </row>
    <row r="44" spans="1:7" s="120" customFormat="1" ht="25.5">
      <c r="A44" s="36"/>
      <c r="B44" s="601" t="s">
        <v>271</v>
      </c>
      <c r="C44" s="602" t="s">
        <v>14</v>
      </c>
      <c r="D44" s="602">
        <v>1</v>
      </c>
      <c r="E44" s="580"/>
      <c r="F44" s="626">
        <f>D44*E44</f>
        <v>0</v>
      </c>
      <c r="G44" s="581"/>
    </row>
    <row r="45" spans="1:6" s="120" customFormat="1" ht="25.5">
      <c r="A45" s="36"/>
      <c r="B45" s="337" t="s">
        <v>272</v>
      </c>
      <c r="C45" s="603" t="s">
        <v>14</v>
      </c>
      <c r="D45" s="603">
        <v>1</v>
      </c>
      <c r="E45" s="369"/>
      <c r="F45" s="626">
        <f>D45*E45</f>
        <v>0</v>
      </c>
    </row>
    <row r="46" spans="1:6" s="120" customFormat="1" ht="25.5">
      <c r="A46" s="36"/>
      <c r="B46" s="601" t="s">
        <v>273</v>
      </c>
      <c r="C46" s="602" t="s">
        <v>14</v>
      </c>
      <c r="D46" s="602">
        <v>1</v>
      </c>
      <c r="E46" s="580"/>
      <c r="F46" s="626">
        <f aca="true" t="shared" si="0" ref="F46:F56">D46*E46</f>
        <v>0</v>
      </c>
    </row>
    <row r="47" spans="1:6" s="120" customFormat="1" ht="63.75">
      <c r="A47" s="36"/>
      <c r="B47" s="601" t="s">
        <v>340</v>
      </c>
      <c r="C47" s="602" t="s">
        <v>14</v>
      </c>
      <c r="D47" s="602">
        <v>1</v>
      </c>
      <c r="E47" s="580"/>
      <c r="F47" s="626">
        <f t="shared" si="0"/>
        <v>0</v>
      </c>
    </row>
    <row r="48" spans="1:6" s="120" customFormat="1" ht="63.75">
      <c r="A48" s="36"/>
      <c r="B48" s="601" t="s">
        <v>341</v>
      </c>
      <c r="C48" s="602" t="s">
        <v>14</v>
      </c>
      <c r="D48" s="602">
        <v>5</v>
      </c>
      <c r="E48" s="580"/>
      <c r="F48" s="626">
        <f t="shared" si="0"/>
        <v>0</v>
      </c>
    </row>
    <row r="49" spans="1:6" s="120" customFormat="1" ht="25.5">
      <c r="A49" s="36"/>
      <c r="B49" s="601" t="s">
        <v>274</v>
      </c>
      <c r="C49" s="602"/>
      <c r="D49" s="602"/>
      <c r="E49" s="580"/>
      <c r="F49" s="626"/>
    </row>
    <row r="50" spans="1:6" s="120" customFormat="1" ht="12.75">
      <c r="A50" s="36"/>
      <c r="B50" s="601" t="s">
        <v>275</v>
      </c>
      <c r="C50" s="602" t="s">
        <v>14</v>
      </c>
      <c r="D50" s="602">
        <v>1</v>
      </c>
      <c r="E50" s="580"/>
      <c r="F50" s="626">
        <f t="shared" si="0"/>
        <v>0</v>
      </c>
    </row>
    <row r="51" spans="1:6" s="120" customFormat="1" ht="12.75">
      <c r="A51" s="36"/>
      <c r="B51" s="601" t="s">
        <v>276</v>
      </c>
      <c r="C51" s="602" t="s">
        <v>14</v>
      </c>
      <c r="D51" s="602">
        <v>2</v>
      </c>
      <c r="E51" s="580"/>
      <c r="F51" s="626">
        <f t="shared" si="0"/>
        <v>0</v>
      </c>
    </row>
    <row r="52" spans="1:6" s="120" customFormat="1" ht="12.75">
      <c r="A52" s="36"/>
      <c r="B52" s="601" t="s">
        <v>277</v>
      </c>
      <c r="C52" s="602" t="s">
        <v>14</v>
      </c>
      <c r="D52" s="602">
        <v>1</v>
      </c>
      <c r="E52" s="580"/>
      <c r="F52" s="626">
        <f t="shared" si="0"/>
        <v>0</v>
      </c>
    </row>
    <row r="53" spans="1:6" s="120" customFormat="1" ht="38.25">
      <c r="A53" s="36"/>
      <c r="B53" s="601" t="s">
        <v>339</v>
      </c>
      <c r="C53" s="604"/>
      <c r="D53" s="604"/>
      <c r="E53" s="580"/>
      <c r="F53" s="626"/>
    </row>
    <row r="54" spans="1:6" s="120" customFormat="1" ht="12.75">
      <c r="A54" s="36"/>
      <c r="B54" s="601" t="s">
        <v>278</v>
      </c>
      <c r="C54" s="602" t="s">
        <v>14</v>
      </c>
      <c r="D54" s="602">
        <v>4</v>
      </c>
      <c r="E54" s="580"/>
      <c r="F54" s="626">
        <f t="shared" si="0"/>
        <v>0</v>
      </c>
    </row>
    <row r="55" spans="1:6" s="120" customFormat="1" ht="12.75">
      <c r="A55" s="36"/>
      <c r="B55" s="601" t="s">
        <v>279</v>
      </c>
      <c r="C55" s="602" t="s">
        <v>14</v>
      </c>
      <c r="D55" s="602">
        <v>4</v>
      </c>
      <c r="E55" s="580"/>
      <c r="F55" s="626">
        <f t="shared" si="0"/>
        <v>0</v>
      </c>
    </row>
    <row r="56" spans="1:6" s="120" customFormat="1" ht="12.75">
      <c r="A56" s="36"/>
      <c r="B56" s="601" t="s">
        <v>280</v>
      </c>
      <c r="C56" s="602" t="s">
        <v>14</v>
      </c>
      <c r="D56" s="602">
        <v>4</v>
      </c>
      <c r="E56" s="580"/>
      <c r="F56" s="626">
        <f t="shared" si="0"/>
        <v>0</v>
      </c>
    </row>
    <row r="57" spans="1:6" s="120" customFormat="1" ht="12.75">
      <c r="A57" s="36"/>
      <c r="B57" s="601" t="s">
        <v>281</v>
      </c>
      <c r="C57" s="602" t="s">
        <v>14</v>
      </c>
      <c r="D57" s="602">
        <v>2</v>
      </c>
      <c r="E57" s="297"/>
      <c r="F57" s="626">
        <f>D57*E57</f>
        <v>0</v>
      </c>
    </row>
    <row r="58" spans="1:6" s="120" customFormat="1" ht="15">
      <c r="A58" s="497"/>
      <c r="B58" s="550"/>
      <c r="C58" s="299"/>
      <c r="D58" s="300"/>
      <c r="E58" s="293"/>
      <c r="F58" s="307"/>
    </row>
    <row r="59" spans="2:6" ht="12.75">
      <c r="B59" s="570"/>
      <c r="C59" s="184"/>
      <c r="D59" s="571"/>
      <c r="E59" s="134" t="s">
        <v>150</v>
      </c>
      <c r="F59" s="577">
        <f>SUM(F43:F58)</f>
        <v>0</v>
      </c>
    </row>
    <row r="61" spans="1:6" ht="12.75">
      <c r="A61" s="172"/>
      <c r="B61" s="572" t="s">
        <v>38</v>
      </c>
      <c r="C61" s="180"/>
      <c r="D61" s="181"/>
      <c r="E61" s="139"/>
      <c r="F61" s="201"/>
    </row>
    <row r="62" spans="1:6" ht="12.75">
      <c r="A62" s="182" t="s">
        <v>22</v>
      </c>
      <c r="B62" s="570" t="s">
        <v>53</v>
      </c>
      <c r="C62" s="184"/>
      <c r="D62" s="185"/>
      <c r="E62" s="139"/>
      <c r="F62" s="201">
        <f>F39</f>
        <v>0</v>
      </c>
    </row>
    <row r="63" spans="1:6" ht="12.75">
      <c r="A63" s="182" t="s">
        <v>282</v>
      </c>
      <c r="B63" s="570" t="s">
        <v>149</v>
      </c>
      <c r="C63" s="184"/>
      <c r="D63" s="185"/>
      <c r="E63" s="139"/>
      <c r="F63" s="201">
        <f>F59</f>
        <v>0</v>
      </c>
    </row>
    <row r="64" spans="1:6" ht="12.75">
      <c r="A64" s="182" t="s">
        <v>283</v>
      </c>
      <c r="B64" s="186" t="s">
        <v>65</v>
      </c>
      <c r="C64" s="180"/>
      <c r="D64" s="187"/>
      <c r="E64" s="139"/>
      <c r="F64" s="201">
        <f>SUM(F62:F63)*0.1</f>
        <v>0</v>
      </c>
    </row>
    <row r="65" spans="1:6" ht="12.75">
      <c r="A65" s="188"/>
      <c r="B65" s="573" t="s">
        <v>39</v>
      </c>
      <c r="C65" s="344"/>
      <c r="D65" s="345"/>
      <c r="E65" s="318"/>
      <c r="F65" s="202">
        <f>SUM(F62:F64)</f>
        <v>0</v>
      </c>
    </row>
    <row r="67" spans="1:7" s="79" customFormat="1" ht="12.75">
      <c r="A67" s="605"/>
      <c r="B67" s="606"/>
      <c r="C67" s="599"/>
      <c r="D67" s="600"/>
      <c r="E67" s="579"/>
      <c r="F67" s="625"/>
      <c r="G67" s="316"/>
    </row>
    <row r="68" spans="1:7" s="79" customFormat="1" ht="12.75">
      <c r="A68" s="605"/>
      <c r="B68" s="606"/>
      <c r="C68" s="599"/>
      <c r="D68" s="600"/>
      <c r="E68" s="579"/>
      <c r="F68" s="625"/>
      <c r="G68" s="316"/>
    </row>
    <row r="69" spans="1:7" s="79" customFormat="1" ht="12.75">
      <c r="A69" s="36"/>
      <c r="B69" s="593"/>
      <c r="C69" s="599"/>
      <c r="D69" s="600"/>
      <c r="E69" s="579"/>
      <c r="F69" s="625"/>
      <c r="G69" s="316"/>
    </row>
    <row r="70" spans="1:7" s="582" customFormat="1" ht="12.75">
      <c r="A70" s="36"/>
      <c r="B70" s="601"/>
      <c r="C70" s="602"/>
      <c r="D70" s="602"/>
      <c r="E70" s="317"/>
      <c r="F70" s="627"/>
      <c r="G70" s="316"/>
    </row>
    <row r="71" spans="1:7" s="582" customFormat="1" ht="12.75">
      <c r="A71" s="36"/>
      <c r="B71" s="601"/>
      <c r="C71" s="602"/>
      <c r="D71" s="602"/>
      <c r="E71" s="317"/>
      <c r="F71" s="627"/>
      <c r="G71" s="316"/>
    </row>
    <row r="72" spans="1:7" s="584" customFormat="1" ht="12.75">
      <c r="A72" s="607"/>
      <c r="B72" s="608"/>
      <c r="C72" s="609"/>
      <c r="D72" s="609"/>
      <c r="E72" s="583"/>
      <c r="F72" s="628"/>
      <c r="G72" s="316"/>
    </row>
    <row r="73" spans="1:7" s="79" customFormat="1" ht="12.75">
      <c r="A73" s="610"/>
      <c r="B73" s="349"/>
      <c r="C73" s="611"/>
      <c r="D73" s="612"/>
      <c r="E73" s="321"/>
      <c r="F73" s="358"/>
      <c r="G73" s="316"/>
    </row>
    <row r="74" spans="1:7" s="79" customFormat="1" ht="12.75">
      <c r="A74" s="605"/>
      <c r="B74" s="606"/>
      <c r="C74" s="599"/>
      <c r="D74" s="600"/>
      <c r="E74" s="579"/>
      <c r="F74" s="625"/>
      <c r="G74" s="316"/>
    </row>
    <row r="75" spans="1:7" s="79" customFormat="1" ht="12.75">
      <c r="A75" s="605"/>
      <c r="B75" s="606"/>
      <c r="C75" s="599"/>
      <c r="D75" s="600"/>
      <c r="E75" s="579"/>
      <c r="F75" s="625"/>
      <c r="G75" s="316"/>
    </row>
    <row r="76" spans="1:7" s="79" customFormat="1" ht="12.75">
      <c r="A76" s="36"/>
      <c r="B76" s="593"/>
      <c r="C76" s="602"/>
      <c r="D76" s="602"/>
      <c r="E76" s="317"/>
      <c r="F76" s="627"/>
      <c r="G76" s="316"/>
    </row>
    <row r="77" spans="1:7" s="585" customFormat="1" ht="12.75">
      <c r="A77" s="36"/>
      <c r="B77" s="27"/>
      <c r="C77" s="602"/>
      <c r="D77" s="602"/>
      <c r="E77" s="317"/>
      <c r="F77" s="627"/>
      <c r="G77" s="316"/>
    </row>
    <row r="78" spans="1:7" s="585" customFormat="1" ht="12.75">
      <c r="A78" s="36"/>
      <c r="B78" s="27"/>
      <c r="C78" s="602"/>
      <c r="D78" s="602"/>
      <c r="E78" s="317"/>
      <c r="F78" s="627"/>
      <c r="G78" s="316"/>
    </row>
    <row r="79" spans="1:7" s="585" customFormat="1" ht="12.75">
      <c r="A79" s="36"/>
      <c r="B79" s="27"/>
      <c r="C79" s="602"/>
      <c r="D79" s="602"/>
      <c r="E79" s="317"/>
      <c r="F79" s="627"/>
      <c r="G79" s="316"/>
    </row>
    <row r="80" spans="1:7" s="585" customFormat="1" ht="12.75">
      <c r="A80" s="36"/>
      <c r="B80" s="27"/>
      <c r="C80" s="602"/>
      <c r="D80" s="602"/>
      <c r="E80" s="317"/>
      <c r="F80" s="627"/>
      <c r="G80" s="316"/>
    </row>
    <row r="81" spans="1:7" s="585" customFormat="1" ht="12.75">
      <c r="A81" s="36"/>
      <c r="B81" s="28"/>
      <c r="C81" s="602"/>
      <c r="D81" s="602"/>
      <c r="E81" s="317"/>
      <c r="F81" s="629"/>
      <c r="G81" s="316"/>
    </row>
    <row r="82" spans="1:7" s="585" customFormat="1" ht="12.75">
      <c r="A82" s="36"/>
      <c r="B82" s="28"/>
      <c r="C82" s="602"/>
      <c r="D82" s="602"/>
      <c r="E82" s="317"/>
      <c r="F82" s="629"/>
      <c r="G82" s="316"/>
    </row>
    <row r="83" spans="1:7" s="585" customFormat="1" ht="12.75">
      <c r="A83" s="36"/>
      <c r="B83" s="28"/>
      <c r="C83" s="602"/>
      <c r="D83" s="602"/>
      <c r="E83" s="317"/>
      <c r="F83" s="629"/>
      <c r="G83" s="316"/>
    </row>
    <row r="84" spans="1:6" s="79" customFormat="1" ht="12.75">
      <c r="A84" s="36"/>
      <c r="B84" s="30"/>
      <c r="C84" s="269"/>
      <c r="D84" s="613"/>
      <c r="E84" s="29"/>
      <c r="F84" s="630"/>
    </row>
    <row r="88" spans="1:5" ht="12.75">
      <c r="A88" s="614"/>
      <c r="B88" s="615"/>
      <c r="C88" s="616"/>
      <c r="D88" s="617"/>
      <c r="E88" s="586"/>
    </row>
    <row r="91" spans="2:5" ht="12.75">
      <c r="B91" s="618"/>
      <c r="C91" s="619"/>
      <c r="D91" s="620"/>
      <c r="E91" s="587"/>
    </row>
    <row r="92" spans="2:5" ht="12.75">
      <c r="B92" s="621"/>
      <c r="C92" s="619"/>
      <c r="D92" s="622"/>
      <c r="E92" s="588"/>
    </row>
    <row r="93" spans="2:5" ht="12.75">
      <c r="B93" s="618"/>
      <c r="C93" s="619"/>
      <c r="D93" s="620"/>
      <c r="E93" s="587"/>
    </row>
    <row r="96" spans="1:7" s="79" customFormat="1" ht="12.75">
      <c r="A96" s="36"/>
      <c r="B96" s="593"/>
      <c r="C96" s="602"/>
      <c r="D96" s="602"/>
      <c r="E96" s="317"/>
      <c r="F96" s="627"/>
      <c r="G96" s="316"/>
    </row>
    <row r="97" spans="1:7" s="585" customFormat="1" ht="12.75">
      <c r="A97" s="36"/>
      <c r="B97" s="27"/>
      <c r="C97" s="602"/>
      <c r="D97" s="602"/>
      <c r="E97" s="317"/>
      <c r="F97" s="627"/>
      <c r="G97" s="316"/>
    </row>
    <row r="98" spans="1:7" s="585" customFormat="1" ht="12.75">
      <c r="A98" s="36"/>
      <c r="B98" s="27"/>
      <c r="C98" s="602"/>
      <c r="D98" s="602"/>
      <c r="E98" s="317"/>
      <c r="F98" s="627"/>
      <c r="G98" s="316"/>
    </row>
    <row r="99" spans="1:7" s="585" customFormat="1" ht="12.75">
      <c r="A99" s="36"/>
      <c r="B99" s="27"/>
      <c r="C99" s="602"/>
      <c r="D99" s="602"/>
      <c r="E99" s="317"/>
      <c r="F99" s="627"/>
      <c r="G99" s="316"/>
    </row>
    <row r="100" spans="1:7" s="585" customFormat="1" ht="12.75">
      <c r="A100" s="36"/>
      <c r="B100" s="27"/>
      <c r="C100" s="602"/>
      <c r="D100" s="602"/>
      <c r="E100" s="317"/>
      <c r="F100" s="627"/>
      <c r="G100" s="316"/>
    </row>
    <row r="101" spans="1:7" s="585" customFormat="1" ht="12.75">
      <c r="A101" s="36"/>
      <c r="B101" s="28"/>
      <c r="C101" s="602"/>
      <c r="D101" s="602"/>
      <c r="E101" s="317"/>
      <c r="F101" s="629"/>
      <c r="G101" s="316"/>
    </row>
    <row r="102" spans="1:7" s="585" customFormat="1" ht="12.75">
      <c r="A102" s="36"/>
      <c r="B102" s="28"/>
      <c r="C102" s="602"/>
      <c r="D102" s="602"/>
      <c r="E102" s="317"/>
      <c r="F102" s="629"/>
      <c r="G102" s="316"/>
    </row>
    <row r="103" spans="1:7" s="585" customFormat="1" ht="12.75">
      <c r="A103" s="36"/>
      <c r="B103" s="28"/>
      <c r="C103" s="602"/>
      <c r="D103" s="602"/>
      <c r="E103" s="317"/>
      <c r="F103" s="629"/>
      <c r="G103" s="316"/>
    </row>
    <row r="104" spans="1:6" s="79" customFormat="1" ht="12.75">
      <c r="A104" s="36"/>
      <c r="B104" s="30"/>
      <c r="C104" s="269"/>
      <c r="D104" s="613"/>
      <c r="E104" s="29"/>
      <c r="F104" s="630"/>
    </row>
    <row r="105" spans="1:6" s="79" customFormat="1" ht="12.75">
      <c r="A105" s="623"/>
      <c r="B105" s="30"/>
      <c r="C105" s="269"/>
      <c r="D105" s="613"/>
      <c r="E105" s="29"/>
      <c r="F105" s="630"/>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rowBreaks count="1" manualBreakCount="1">
    <brk id="23" max="5" man="1"/>
  </rowBreaks>
</worksheet>
</file>

<file path=xl/worksheets/sheet12.xml><?xml version="1.0" encoding="utf-8"?>
<worksheet xmlns="http://schemas.openxmlformats.org/spreadsheetml/2006/main" xmlns:r="http://schemas.openxmlformats.org/officeDocument/2006/relationships">
  <sheetPr>
    <tabColor theme="9"/>
  </sheetPr>
  <dimension ref="A1:G76"/>
  <sheetViews>
    <sheetView view="pageBreakPreview" zoomScaleSheetLayoutView="100" zoomScalePageLayoutView="0" workbookViewId="0" topLeftCell="A1">
      <selection activeCell="A1" sqref="A1"/>
    </sheetView>
  </sheetViews>
  <sheetFormatPr defaultColWidth="9.00390625" defaultRowHeight="12.75"/>
  <cols>
    <col min="1" max="1" width="5.625" style="154" customWidth="1"/>
    <col min="2" max="2" width="45.75390625" style="167" customWidth="1"/>
    <col min="3" max="3" width="6.375" style="178" customWidth="1"/>
    <col min="4" max="4" width="10.125" style="157" customWidth="1"/>
    <col min="5" max="5" width="10.00390625" style="124" customWidth="1"/>
    <col min="6" max="6" width="11.375" style="195" customWidth="1"/>
    <col min="7" max="16384" width="9.125" style="125" customWidth="1"/>
  </cols>
  <sheetData>
    <row r="1" spans="1:6" s="118" customFormat="1" ht="15">
      <c r="A1" s="142" t="s">
        <v>54</v>
      </c>
      <c r="B1" s="143" t="s">
        <v>383</v>
      </c>
      <c r="C1" s="144"/>
      <c r="D1" s="145"/>
      <c r="E1" s="117"/>
      <c r="F1" s="192"/>
    </row>
    <row r="2" spans="1:6" s="118" customFormat="1" ht="15">
      <c r="A2" s="142"/>
      <c r="B2" s="143"/>
      <c r="C2" s="144"/>
      <c r="D2" s="145"/>
      <c r="E2" s="117"/>
      <c r="F2" s="192"/>
    </row>
    <row r="3" spans="1:6" s="120" customFormat="1" ht="12.75">
      <c r="A3" s="146" t="s">
        <v>4</v>
      </c>
      <c r="B3" s="147" t="s">
        <v>20</v>
      </c>
      <c r="C3" s="148" t="s">
        <v>5</v>
      </c>
      <c r="D3" s="149" t="s">
        <v>6</v>
      </c>
      <c r="E3" s="119" t="s">
        <v>7</v>
      </c>
      <c r="F3" s="193" t="s">
        <v>21</v>
      </c>
    </row>
    <row r="5" spans="1:6" s="79" customFormat="1" ht="12.75">
      <c r="A5" s="235"/>
      <c r="B5" s="177" t="s">
        <v>126</v>
      </c>
      <c r="C5" s="55"/>
      <c r="D5" s="55"/>
      <c r="F5" s="55"/>
    </row>
    <row r="6" ht="12.75">
      <c r="A6" s="235"/>
    </row>
    <row r="7" spans="1:2" ht="12.75">
      <c r="A7" s="235"/>
      <c r="B7" s="30"/>
    </row>
    <row r="8" spans="1:6" ht="140.25">
      <c r="A8" s="158">
        <f>COUNT($A$4:A7)+1</f>
        <v>1</v>
      </c>
      <c r="B8" s="323" t="s">
        <v>430</v>
      </c>
      <c r="C8" s="168" t="s">
        <v>19</v>
      </c>
      <c r="D8" s="257">
        <v>1</v>
      </c>
      <c r="E8" s="297"/>
      <c r="F8" s="309">
        <f>D8*E8</f>
        <v>0</v>
      </c>
    </row>
    <row r="9" spans="1:6" ht="12.75">
      <c r="A9" s="235"/>
      <c r="B9" s="340"/>
      <c r="C9" s="168"/>
      <c r="D9" s="257"/>
      <c r="E9" s="297"/>
      <c r="F9" s="309"/>
    </row>
    <row r="10" spans="1:7" s="296" customFormat="1" ht="12.75">
      <c r="A10" s="158"/>
      <c r="B10" s="167"/>
      <c r="C10" s="178"/>
      <c r="D10" s="157"/>
      <c r="E10" s="124"/>
      <c r="F10" s="196"/>
      <c r="G10" s="295"/>
    </row>
    <row r="11" spans="1:7" s="296" customFormat="1" ht="12.75">
      <c r="A11" s="169"/>
      <c r="B11" s="170"/>
      <c r="C11" s="171"/>
      <c r="D11" s="153"/>
      <c r="E11" s="134" t="s">
        <v>384</v>
      </c>
      <c r="F11" s="198">
        <f>SUM(F5:F10)</f>
        <v>0</v>
      </c>
      <c r="G11" s="295"/>
    </row>
    <row r="12" spans="1:7" s="79" customFormat="1" ht="12.75">
      <c r="A12" s="158"/>
      <c r="B12" s="258"/>
      <c r="C12" s="259"/>
      <c r="D12" s="164"/>
      <c r="E12" s="127"/>
      <c r="F12" s="196"/>
      <c r="G12" s="316"/>
    </row>
    <row r="13" spans="1:6" ht="12.75">
      <c r="A13" s="172"/>
      <c r="B13" s="179" t="s">
        <v>38</v>
      </c>
      <c r="C13" s="180"/>
      <c r="D13" s="181"/>
      <c r="E13" s="139"/>
      <c r="F13" s="201"/>
    </row>
    <row r="14" spans="1:7" s="79" customFormat="1" ht="12.75">
      <c r="A14" s="182" t="s">
        <v>22</v>
      </c>
      <c r="B14" s="183" t="s">
        <v>45</v>
      </c>
      <c r="C14" s="184"/>
      <c r="D14" s="185"/>
      <c r="E14" s="139"/>
      <c r="F14" s="201">
        <f>F11</f>
        <v>0</v>
      </c>
      <c r="G14" s="316"/>
    </row>
    <row r="15" spans="1:7" s="79" customFormat="1" ht="12.75">
      <c r="A15" s="182" t="s">
        <v>25</v>
      </c>
      <c r="B15" s="186" t="s">
        <v>65</v>
      </c>
      <c r="C15" s="180"/>
      <c r="D15" s="187"/>
      <c r="E15" s="139"/>
      <c r="F15" s="201">
        <f>SUM(F14:F14)*0.1</f>
        <v>0</v>
      </c>
      <c r="G15" s="316"/>
    </row>
    <row r="16" spans="1:7" s="79" customFormat="1" ht="12.75">
      <c r="A16" s="188"/>
      <c r="B16" s="189" t="s">
        <v>39</v>
      </c>
      <c r="C16" s="344"/>
      <c r="D16" s="345"/>
      <c r="E16" s="318"/>
      <c r="F16" s="202">
        <f>SUM(F14:F15)</f>
        <v>0</v>
      </c>
      <c r="G16" s="316"/>
    </row>
    <row r="17" spans="1:7" s="79" customFormat="1" ht="12.75">
      <c r="A17" s="158"/>
      <c r="B17" s="167"/>
      <c r="C17" s="259"/>
      <c r="D17" s="164"/>
      <c r="E17" s="127"/>
      <c r="F17" s="356"/>
      <c r="G17" s="316"/>
    </row>
    <row r="18" spans="1:7" s="296" customFormat="1" ht="12.75">
      <c r="A18" s="346"/>
      <c r="B18" s="19"/>
      <c r="C18" s="631"/>
      <c r="D18" s="632"/>
      <c r="E18" s="317"/>
      <c r="F18" s="353"/>
      <c r="G18" s="295"/>
    </row>
    <row r="19" spans="1:7" s="296" customFormat="1" ht="12.75">
      <c r="A19" s="346"/>
      <c r="B19" s="19"/>
      <c r="C19" s="631"/>
      <c r="D19" s="632"/>
      <c r="E19" s="317"/>
      <c r="F19" s="353"/>
      <c r="G19" s="295"/>
    </row>
    <row r="20" spans="1:7" s="296" customFormat="1" ht="12.75">
      <c r="A20" s="346"/>
      <c r="B20" s="336"/>
      <c r="C20" s="633"/>
      <c r="D20" s="518"/>
      <c r="E20" s="317"/>
      <c r="F20" s="357"/>
      <c r="G20" s="295"/>
    </row>
    <row r="21" spans="1:7" s="296" customFormat="1" ht="12.75">
      <c r="A21" s="346"/>
      <c r="B21" s="30"/>
      <c r="C21" s="633"/>
      <c r="D21" s="518"/>
      <c r="E21" s="317"/>
      <c r="F21" s="357"/>
      <c r="G21" s="295"/>
    </row>
    <row r="22" spans="1:6" ht="12.75">
      <c r="A22" s="346"/>
      <c r="B22" s="19"/>
      <c r="C22" s="631"/>
      <c r="D22" s="632"/>
      <c r="E22" s="320"/>
      <c r="F22" s="353"/>
    </row>
    <row r="23" spans="1:6" ht="12.75">
      <c r="A23" s="346"/>
      <c r="B23" s="348"/>
      <c r="C23" s="631"/>
      <c r="D23" s="632"/>
      <c r="E23" s="320"/>
      <c r="F23" s="353"/>
    </row>
    <row r="24" spans="1:7" s="136" customFormat="1" ht="12.75">
      <c r="A24" s="346"/>
      <c r="B24" s="348"/>
      <c r="C24" s="631"/>
      <c r="D24" s="632"/>
      <c r="E24" s="320"/>
      <c r="F24" s="353"/>
      <c r="G24" s="135"/>
    </row>
    <row r="25" spans="1:6" ht="12.75">
      <c r="A25" s="346"/>
      <c r="B25" s="323"/>
      <c r="C25" s="631"/>
      <c r="D25" s="632"/>
      <c r="E25" s="320"/>
      <c r="F25" s="353"/>
    </row>
    <row r="26" spans="1:6" ht="12.75">
      <c r="A26" s="346"/>
      <c r="B26" s="19"/>
      <c r="C26" s="633"/>
      <c r="D26" s="518"/>
      <c r="E26" s="317"/>
      <c r="F26" s="357"/>
    </row>
    <row r="27" spans="1:6" ht="12.75">
      <c r="A27" s="346"/>
      <c r="B27" s="349"/>
      <c r="C27" s="611"/>
      <c r="D27" s="612"/>
      <c r="E27" s="321"/>
      <c r="F27" s="358"/>
    </row>
    <row r="28" spans="1:6" ht="12.75">
      <c r="A28" s="36"/>
      <c r="B28" s="343"/>
      <c r="C28" s="634"/>
      <c r="D28" s="555"/>
      <c r="E28" s="317"/>
      <c r="F28" s="355"/>
    </row>
    <row r="29" ht="12.75">
      <c r="A29" s="158"/>
    </row>
    <row r="30" ht="12.75">
      <c r="A30" s="158"/>
    </row>
    <row r="31" spans="1:6" s="79" customFormat="1" ht="12.75">
      <c r="A31" s="158"/>
      <c r="B31" s="167"/>
      <c r="C31" s="178"/>
      <c r="D31" s="157"/>
      <c r="E31" s="124"/>
      <c r="F31" s="195"/>
    </row>
    <row r="32" spans="1:6" s="79" customFormat="1" ht="12.75">
      <c r="A32" s="158"/>
      <c r="B32" s="167"/>
      <c r="C32" s="178"/>
      <c r="D32" s="157"/>
      <c r="E32" s="124"/>
      <c r="F32" s="195"/>
    </row>
    <row r="33" spans="1:6" s="79" customFormat="1" ht="12.75">
      <c r="A33" s="158"/>
      <c r="B33" s="167"/>
      <c r="C33" s="178"/>
      <c r="D33" s="157"/>
      <c r="E33" s="124"/>
      <c r="F33" s="195"/>
    </row>
    <row r="34" spans="1:6" s="79" customFormat="1" ht="12.75">
      <c r="A34" s="158"/>
      <c r="B34" s="167"/>
      <c r="C34" s="178"/>
      <c r="D34" s="157"/>
      <c r="E34" s="124"/>
      <c r="F34" s="195"/>
    </row>
    <row r="35" spans="1:6" s="79" customFormat="1" ht="12.75">
      <c r="A35" s="158"/>
      <c r="B35" s="167"/>
      <c r="C35" s="178"/>
      <c r="D35" s="157"/>
      <c r="E35" s="124"/>
      <c r="F35" s="195"/>
    </row>
    <row r="36" spans="1:6" s="79" customFormat="1" ht="12.75">
      <c r="A36" s="158"/>
      <c r="B36" s="167"/>
      <c r="C36" s="178"/>
      <c r="D36" s="157"/>
      <c r="E36" s="124"/>
      <c r="F36" s="195"/>
    </row>
    <row r="37" spans="1:6" s="79" customFormat="1" ht="12.75">
      <c r="A37" s="158"/>
      <c r="B37" s="167"/>
      <c r="C37" s="178"/>
      <c r="D37" s="157"/>
      <c r="E37" s="124"/>
      <c r="F37" s="195"/>
    </row>
    <row r="38" spans="1:6" s="79" customFormat="1" ht="12.75">
      <c r="A38" s="158"/>
      <c r="B38" s="167"/>
      <c r="C38" s="178"/>
      <c r="D38" s="157"/>
      <c r="E38" s="124"/>
      <c r="F38" s="195"/>
    </row>
    <row r="39" spans="1:6" s="79" customFormat="1" ht="12.75">
      <c r="A39" s="158"/>
      <c r="B39" s="167"/>
      <c r="C39" s="178"/>
      <c r="D39" s="157"/>
      <c r="E39" s="124"/>
      <c r="F39" s="195"/>
    </row>
    <row r="40" spans="1:6" s="79" customFormat="1" ht="12.75">
      <c r="A40" s="158"/>
      <c r="B40" s="167"/>
      <c r="C40" s="178"/>
      <c r="D40" s="157"/>
      <c r="E40" s="124"/>
      <c r="F40" s="195"/>
    </row>
    <row r="41" spans="1:7" s="79" customFormat="1" ht="12.75">
      <c r="A41" s="158"/>
      <c r="B41" s="167"/>
      <c r="C41" s="178"/>
      <c r="D41" s="157"/>
      <c r="E41" s="124"/>
      <c r="F41" s="195"/>
      <c r="G41" s="316"/>
    </row>
    <row r="42" spans="1:6" s="133" customFormat="1" ht="12.75">
      <c r="A42" s="158"/>
      <c r="B42" s="167"/>
      <c r="C42" s="178"/>
      <c r="D42" s="157"/>
      <c r="E42" s="124"/>
      <c r="F42" s="195"/>
    </row>
    <row r="43" spans="1:6" s="133" customFormat="1" ht="12.75">
      <c r="A43" s="158"/>
      <c r="B43" s="167"/>
      <c r="C43" s="178"/>
      <c r="D43" s="157"/>
      <c r="E43" s="124"/>
      <c r="F43" s="195"/>
    </row>
    <row r="44" spans="1:6" s="133" customFormat="1" ht="12.75">
      <c r="A44" s="158"/>
      <c r="B44" s="167"/>
      <c r="C44" s="178"/>
      <c r="D44" s="157"/>
      <c r="E44" s="124"/>
      <c r="F44" s="195"/>
    </row>
    <row r="45" spans="1:6" s="133" customFormat="1" ht="12.75">
      <c r="A45" s="158"/>
      <c r="B45" s="167"/>
      <c r="C45" s="178"/>
      <c r="D45" s="157"/>
      <c r="E45" s="124"/>
      <c r="F45" s="195"/>
    </row>
    <row r="46" spans="1:6" s="133" customFormat="1" ht="12.75">
      <c r="A46" s="158"/>
      <c r="B46" s="167"/>
      <c r="C46" s="178"/>
      <c r="D46" s="157"/>
      <c r="E46" s="124"/>
      <c r="F46" s="195"/>
    </row>
    <row r="47" spans="1:6" s="133" customFormat="1" ht="12.75">
      <c r="A47" s="158"/>
      <c r="B47" s="167"/>
      <c r="C47" s="178"/>
      <c r="D47" s="157"/>
      <c r="E47" s="124"/>
      <c r="F47" s="195"/>
    </row>
    <row r="48" spans="1:6" s="133" customFormat="1" ht="12.75">
      <c r="A48" s="158"/>
      <c r="B48" s="167"/>
      <c r="C48" s="178"/>
      <c r="D48" s="157"/>
      <c r="E48" s="124"/>
      <c r="F48" s="195"/>
    </row>
    <row r="49" spans="1:6" s="133" customFormat="1" ht="12.75">
      <c r="A49" s="158"/>
      <c r="B49" s="167"/>
      <c r="C49" s="178"/>
      <c r="D49" s="157"/>
      <c r="E49" s="124"/>
      <c r="F49" s="195"/>
    </row>
    <row r="50" spans="1:6" s="133" customFormat="1" ht="12.75">
      <c r="A50" s="158"/>
      <c r="B50" s="167"/>
      <c r="C50" s="178"/>
      <c r="D50" s="157"/>
      <c r="E50" s="124"/>
      <c r="F50" s="195"/>
    </row>
    <row r="51" spans="1:6" s="133" customFormat="1" ht="12.75">
      <c r="A51" s="158"/>
      <c r="B51" s="167"/>
      <c r="C51" s="178"/>
      <c r="D51" s="157"/>
      <c r="E51" s="124"/>
      <c r="F51" s="195"/>
    </row>
    <row r="52" spans="1:6" s="133" customFormat="1" ht="12.75">
      <c r="A52" s="158"/>
      <c r="B52" s="167"/>
      <c r="C52" s="178"/>
      <c r="D52" s="157"/>
      <c r="E52" s="124"/>
      <c r="F52" s="195"/>
    </row>
    <row r="53" spans="1:6" s="133" customFormat="1" ht="12.75">
      <c r="A53" s="158"/>
      <c r="B53" s="167"/>
      <c r="C53" s="178"/>
      <c r="D53" s="157"/>
      <c r="E53" s="124"/>
      <c r="F53" s="195"/>
    </row>
    <row r="54" spans="1:6" s="133" customFormat="1" ht="12.75">
      <c r="A54" s="158"/>
      <c r="B54" s="167"/>
      <c r="C54" s="178"/>
      <c r="D54" s="157"/>
      <c r="E54" s="124"/>
      <c r="F54" s="195"/>
    </row>
    <row r="55" spans="1:6" s="133" customFormat="1" ht="12.75">
      <c r="A55" s="158"/>
      <c r="B55" s="167"/>
      <c r="C55" s="178"/>
      <c r="D55" s="157"/>
      <c r="E55" s="124"/>
      <c r="F55" s="195"/>
    </row>
    <row r="56" spans="1:6" s="133" customFormat="1" ht="12.75">
      <c r="A56" s="158"/>
      <c r="B56" s="167"/>
      <c r="C56" s="178"/>
      <c r="D56" s="157"/>
      <c r="E56" s="124"/>
      <c r="F56" s="195"/>
    </row>
    <row r="57" spans="1:6" s="133" customFormat="1" ht="12.75">
      <c r="A57" s="158"/>
      <c r="B57" s="167"/>
      <c r="C57" s="178"/>
      <c r="D57" s="157"/>
      <c r="E57" s="124"/>
      <c r="F57" s="195"/>
    </row>
    <row r="58" spans="1:6" s="133" customFormat="1" ht="12.75">
      <c r="A58" s="158"/>
      <c r="B58" s="167"/>
      <c r="C58" s="178"/>
      <c r="D58" s="157"/>
      <c r="E58" s="124"/>
      <c r="F58" s="195"/>
    </row>
    <row r="59" spans="1:6" s="133" customFormat="1" ht="12.75">
      <c r="A59" s="158"/>
      <c r="B59" s="167"/>
      <c r="C59" s="178"/>
      <c r="D59" s="157"/>
      <c r="E59" s="124"/>
      <c r="F59" s="195"/>
    </row>
    <row r="60" spans="1:6" s="133" customFormat="1" ht="12.75">
      <c r="A60" s="158"/>
      <c r="B60" s="167"/>
      <c r="C60" s="178"/>
      <c r="D60" s="157"/>
      <c r="E60" s="124"/>
      <c r="F60" s="195"/>
    </row>
    <row r="61" spans="1:6" s="133" customFormat="1" ht="12.75">
      <c r="A61" s="158"/>
      <c r="B61" s="167"/>
      <c r="C61" s="178"/>
      <c r="D61" s="157"/>
      <c r="E61" s="124"/>
      <c r="F61" s="195"/>
    </row>
    <row r="62" spans="1:6" s="133" customFormat="1" ht="12.75">
      <c r="A62" s="158"/>
      <c r="B62" s="167"/>
      <c r="C62" s="178"/>
      <c r="D62" s="157"/>
      <c r="E62" s="124"/>
      <c r="F62" s="195"/>
    </row>
    <row r="63" spans="1:6" s="133" customFormat="1" ht="12.75">
      <c r="A63" s="158"/>
      <c r="B63" s="167"/>
      <c r="C63" s="178"/>
      <c r="D63" s="157"/>
      <c r="E63" s="124"/>
      <c r="F63" s="195"/>
    </row>
    <row r="64" spans="1:6" s="133" customFormat="1" ht="12.75">
      <c r="A64" s="154"/>
      <c r="B64" s="167"/>
      <c r="C64" s="178"/>
      <c r="D64" s="157"/>
      <c r="E64" s="124"/>
      <c r="F64" s="195"/>
    </row>
    <row r="65" spans="1:6" s="133" customFormat="1" ht="12.75">
      <c r="A65" s="154"/>
      <c r="B65" s="167"/>
      <c r="C65" s="178"/>
      <c r="D65" s="157"/>
      <c r="E65" s="124"/>
      <c r="F65" s="195"/>
    </row>
    <row r="66" spans="1:6" s="133" customFormat="1" ht="12.75">
      <c r="A66" s="154"/>
      <c r="B66" s="167"/>
      <c r="C66" s="178"/>
      <c r="D66" s="157"/>
      <c r="E66" s="124"/>
      <c r="F66" s="195"/>
    </row>
    <row r="67" spans="1:6" s="133" customFormat="1" ht="12.75">
      <c r="A67" s="154"/>
      <c r="B67" s="167"/>
      <c r="C67" s="178"/>
      <c r="D67" s="157"/>
      <c r="E67" s="124"/>
      <c r="F67" s="195"/>
    </row>
    <row r="68" spans="1:6" s="133" customFormat="1" ht="12.75">
      <c r="A68" s="154"/>
      <c r="B68" s="167"/>
      <c r="C68" s="178"/>
      <c r="D68" s="157"/>
      <c r="E68" s="124"/>
      <c r="F68" s="195"/>
    </row>
    <row r="69" spans="1:6" s="133" customFormat="1" ht="12.75">
      <c r="A69" s="154"/>
      <c r="B69" s="167"/>
      <c r="C69" s="178"/>
      <c r="D69" s="157"/>
      <c r="E69" s="124"/>
      <c r="F69" s="195"/>
    </row>
    <row r="70" spans="1:6" s="133" customFormat="1" ht="12.75">
      <c r="A70" s="154"/>
      <c r="B70" s="167"/>
      <c r="C70" s="178"/>
      <c r="D70" s="157"/>
      <c r="E70" s="124"/>
      <c r="F70" s="195"/>
    </row>
    <row r="71" spans="1:6" s="133" customFormat="1" ht="12.75">
      <c r="A71" s="154"/>
      <c r="B71" s="167"/>
      <c r="C71" s="178"/>
      <c r="D71" s="157"/>
      <c r="E71" s="124"/>
      <c r="F71" s="195"/>
    </row>
    <row r="72" spans="1:6" s="133" customFormat="1" ht="12.75">
      <c r="A72" s="154"/>
      <c r="B72" s="167"/>
      <c r="C72" s="178"/>
      <c r="D72" s="157"/>
      <c r="E72" s="124"/>
      <c r="F72" s="195"/>
    </row>
    <row r="73" spans="1:6" s="133" customFormat="1" ht="12.75">
      <c r="A73" s="154"/>
      <c r="B73" s="167"/>
      <c r="C73" s="178"/>
      <c r="D73" s="157"/>
      <c r="E73" s="124"/>
      <c r="F73" s="195"/>
    </row>
    <row r="74" spans="1:6" s="133" customFormat="1" ht="12.75">
      <c r="A74" s="154"/>
      <c r="B74" s="167"/>
      <c r="C74" s="178"/>
      <c r="D74" s="157"/>
      <c r="E74" s="124"/>
      <c r="F74" s="195"/>
    </row>
    <row r="75" spans="1:6" s="133" customFormat="1" ht="12.75">
      <c r="A75" s="154"/>
      <c r="B75" s="167"/>
      <c r="C75" s="178"/>
      <c r="D75" s="157"/>
      <c r="E75" s="124"/>
      <c r="F75" s="195"/>
    </row>
    <row r="76" spans="1:6" s="133" customFormat="1" ht="12.75">
      <c r="A76" s="154"/>
      <c r="B76" s="167"/>
      <c r="C76" s="178"/>
      <c r="D76" s="157"/>
      <c r="E76" s="124"/>
      <c r="F76" s="195"/>
    </row>
  </sheetData>
  <sheetProtection password="C791" sheet="1" formatColumns="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1"/>
  <sheetViews>
    <sheetView view="pageBreakPreview" zoomScaleSheetLayoutView="100" zoomScalePageLayoutView="0" workbookViewId="0" topLeftCell="A1">
      <selection activeCell="B16" sqref="B16"/>
    </sheetView>
  </sheetViews>
  <sheetFormatPr defaultColWidth="9.00390625" defaultRowHeight="12.75"/>
  <cols>
    <col min="1" max="1" width="6.25390625" style="89" customWidth="1"/>
    <col min="2" max="2" width="75.125" style="94" customWidth="1"/>
    <col min="3" max="16384" width="9.125" style="91" customWidth="1"/>
  </cols>
  <sheetData>
    <row r="1" ht="15.75">
      <c r="B1" s="90" t="s">
        <v>74</v>
      </c>
    </row>
    <row r="2" ht="15.75">
      <c r="B2" s="90"/>
    </row>
    <row r="3" spans="1:2" ht="38.25">
      <c r="A3" s="92"/>
      <c r="B3" s="93" t="s">
        <v>296</v>
      </c>
    </row>
    <row r="4" ht="12.75">
      <c r="A4" s="92"/>
    </row>
    <row r="5" spans="1:2" ht="25.5">
      <c r="A5" s="92"/>
      <c r="B5" s="44" t="s">
        <v>297</v>
      </c>
    </row>
    <row r="6" spans="1:2" ht="12.75">
      <c r="A6" s="92"/>
      <c r="B6" s="44"/>
    </row>
    <row r="7" spans="1:2" ht="12.75">
      <c r="A7" s="95" t="s">
        <v>54</v>
      </c>
      <c r="B7" s="96" t="s">
        <v>298</v>
      </c>
    </row>
    <row r="8" spans="1:2" ht="38.25">
      <c r="A8" s="95" t="s">
        <v>55</v>
      </c>
      <c r="B8" s="97" t="s">
        <v>75</v>
      </c>
    </row>
    <row r="9" spans="1:2" ht="12.75">
      <c r="A9" s="95" t="s">
        <v>56</v>
      </c>
      <c r="B9" s="98" t="s">
        <v>299</v>
      </c>
    </row>
    <row r="10" spans="1:2" ht="51">
      <c r="A10" s="95" t="s">
        <v>57</v>
      </c>
      <c r="B10" s="99" t="s">
        <v>300</v>
      </c>
    </row>
    <row r="11" spans="1:2" ht="25.5">
      <c r="A11" s="95" t="s">
        <v>47</v>
      </c>
      <c r="B11" s="97" t="s">
        <v>301</v>
      </c>
    </row>
    <row r="12" spans="1:2" ht="12.75">
      <c r="A12" s="95" t="s">
        <v>58</v>
      </c>
      <c r="B12" s="98" t="s">
        <v>76</v>
      </c>
    </row>
    <row r="13" spans="1:2" ht="51">
      <c r="A13" s="95" t="s">
        <v>59</v>
      </c>
      <c r="B13" s="100" t="s">
        <v>302</v>
      </c>
    </row>
    <row r="14" spans="1:2" ht="25.5">
      <c r="A14" s="95" t="s">
        <v>60</v>
      </c>
      <c r="B14" s="97" t="s">
        <v>77</v>
      </c>
    </row>
    <row r="15" spans="1:2" ht="12.75">
      <c r="A15" s="95" t="s">
        <v>63</v>
      </c>
      <c r="B15" s="98" t="s">
        <v>78</v>
      </c>
    </row>
    <row r="16" spans="1:2" ht="25.5">
      <c r="A16" s="95" t="s">
        <v>70</v>
      </c>
      <c r="B16" s="97" t="s">
        <v>303</v>
      </c>
    </row>
    <row r="17" spans="1:2" ht="38.25">
      <c r="A17" s="95" t="s">
        <v>81</v>
      </c>
      <c r="B17" s="97" t="s">
        <v>304</v>
      </c>
    </row>
    <row r="18" spans="1:2" ht="25.5">
      <c r="A18" s="95" t="s">
        <v>83</v>
      </c>
      <c r="B18" s="98" t="s">
        <v>79</v>
      </c>
    </row>
    <row r="19" spans="1:2" ht="25.5">
      <c r="A19" s="95" t="s">
        <v>84</v>
      </c>
      <c r="B19" s="99" t="s">
        <v>305</v>
      </c>
    </row>
    <row r="20" spans="1:3" ht="12.75">
      <c r="A20" s="95" t="s">
        <v>85</v>
      </c>
      <c r="B20" s="97" t="s">
        <v>80</v>
      </c>
      <c r="C20" s="101"/>
    </row>
    <row r="21" spans="1:3" ht="12.75">
      <c r="A21" s="95" t="s">
        <v>86</v>
      </c>
      <c r="B21" s="97" t="s">
        <v>82</v>
      </c>
      <c r="C21" s="101"/>
    </row>
    <row r="22" spans="1:2" ht="25.5">
      <c r="A22" s="95" t="s">
        <v>87</v>
      </c>
      <c r="B22" s="97" t="s">
        <v>306</v>
      </c>
    </row>
    <row r="23" spans="1:2" ht="12.75">
      <c r="A23" s="95" t="s">
        <v>88</v>
      </c>
      <c r="B23" s="97" t="s">
        <v>307</v>
      </c>
    </row>
    <row r="24" spans="1:2" ht="25.5">
      <c r="A24" s="95" t="s">
        <v>90</v>
      </c>
      <c r="B24" s="97" t="s">
        <v>308</v>
      </c>
    </row>
    <row r="25" spans="1:3" ht="51">
      <c r="A25" s="95" t="s">
        <v>92</v>
      </c>
      <c r="B25" s="97" t="s">
        <v>309</v>
      </c>
      <c r="C25" s="102"/>
    </row>
    <row r="26" spans="1:3" ht="38.25">
      <c r="A26" s="95" t="s">
        <v>93</v>
      </c>
      <c r="B26" s="97" t="s">
        <v>89</v>
      </c>
      <c r="C26" s="103"/>
    </row>
    <row r="27" spans="1:3" ht="51">
      <c r="A27" s="95" t="s">
        <v>95</v>
      </c>
      <c r="B27" s="99" t="s">
        <v>310</v>
      </c>
      <c r="C27" s="103"/>
    </row>
    <row r="28" spans="1:5" ht="12.75">
      <c r="A28" s="95" t="s">
        <v>96</v>
      </c>
      <c r="B28" s="97" t="s">
        <v>91</v>
      </c>
      <c r="C28" s="104"/>
      <c r="D28" s="105"/>
      <c r="E28" s="106"/>
    </row>
    <row r="29" spans="1:5" ht="51">
      <c r="A29" s="95" t="s">
        <v>97</v>
      </c>
      <c r="B29" s="107" t="s">
        <v>387</v>
      </c>
      <c r="C29" s="104"/>
      <c r="D29" s="105"/>
      <c r="E29" s="106"/>
    </row>
    <row r="30" spans="1:3" ht="51">
      <c r="A30" s="95" t="s">
        <v>99</v>
      </c>
      <c r="B30" s="97" t="s">
        <v>94</v>
      </c>
      <c r="C30" s="108"/>
    </row>
    <row r="31" spans="1:5" s="112" customFormat="1" ht="51">
      <c r="A31" s="95" t="s">
        <v>100</v>
      </c>
      <c r="B31" s="109" t="s">
        <v>311</v>
      </c>
      <c r="C31" s="110"/>
      <c r="D31" s="111"/>
      <c r="E31" s="111"/>
    </row>
    <row r="32" spans="1:2" ht="12.75">
      <c r="A32" s="95" t="s">
        <v>312</v>
      </c>
      <c r="B32" s="97" t="s">
        <v>98</v>
      </c>
    </row>
    <row r="33" spans="1:2" ht="51">
      <c r="A33" s="95" t="s">
        <v>313</v>
      </c>
      <c r="B33" s="97" t="s">
        <v>314</v>
      </c>
    </row>
    <row r="34" spans="1:2" ht="12.75">
      <c r="A34" s="95" t="s">
        <v>315</v>
      </c>
      <c r="B34" s="98" t="s">
        <v>388</v>
      </c>
    </row>
    <row r="35" spans="1:2" ht="51">
      <c r="A35" s="95" t="s">
        <v>316</v>
      </c>
      <c r="B35" s="113" t="s">
        <v>101</v>
      </c>
    </row>
    <row r="36" spans="1:2" ht="89.25">
      <c r="A36" s="95" t="s">
        <v>317</v>
      </c>
      <c r="B36" s="114" t="s">
        <v>102</v>
      </c>
    </row>
    <row r="37" spans="1:2" ht="51">
      <c r="A37" s="95" t="s">
        <v>318</v>
      </c>
      <c r="B37" s="114" t="s">
        <v>319</v>
      </c>
    </row>
    <row r="38" spans="1:2" ht="63.75">
      <c r="A38" s="95" t="s">
        <v>320</v>
      </c>
      <c r="B38" s="115" t="s">
        <v>321</v>
      </c>
    </row>
    <row r="39" spans="1:2" ht="25.5">
      <c r="A39" s="95" t="s">
        <v>322</v>
      </c>
      <c r="B39" s="115" t="s">
        <v>323</v>
      </c>
    </row>
    <row r="40" spans="1:2" ht="25.5">
      <c r="A40" s="95" t="s">
        <v>324</v>
      </c>
      <c r="B40" s="116" t="s">
        <v>386</v>
      </c>
    </row>
    <row r="41" spans="1:2" ht="12.75">
      <c r="A41" s="95" t="s">
        <v>325</v>
      </c>
      <c r="B41" s="94" t="s">
        <v>385</v>
      </c>
    </row>
  </sheetData>
  <sheetProtection password="C791"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6"/>
  <sheetViews>
    <sheetView view="pageBreakPreview" zoomScaleSheetLayoutView="100" zoomScalePageLayoutView="0" workbookViewId="0" topLeftCell="A1">
      <selection activeCell="C20" sqref="C20"/>
    </sheetView>
  </sheetViews>
  <sheetFormatPr defaultColWidth="9.00390625" defaultRowHeight="12.75"/>
  <cols>
    <col min="1" max="1" width="5.125" style="15" bestFit="1" customWidth="1"/>
    <col min="2" max="2" width="47.875" style="1" customWidth="1"/>
    <col min="3" max="3" width="18.625" style="3" customWidth="1"/>
    <col min="4" max="6" width="9.125" style="1" customWidth="1"/>
    <col min="7" max="7" width="12.875" style="1" customWidth="1"/>
    <col min="8" max="8" width="12.625" style="1" customWidth="1"/>
    <col min="9" max="16384" width="9.125" style="1" customWidth="1"/>
  </cols>
  <sheetData>
    <row r="1" ht="15" customHeight="1">
      <c r="B1" s="2"/>
    </row>
    <row r="2" ht="15" customHeight="1">
      <c r="B2" s="2"/>
    </row>
    <row r="3" ht="15" customHeight="1">
      <c r="B3" s="13" t="str">
        <f>+'SPREMNI LIST - PREDRAČUN'!D15</f>
        <v>UREDITEV PARKA IN POVRŠIN ZA PEŠCE</v>
      </c>
    </row>
    <row r="4" ht="15" customHeight="1">
      <c r="B4" s="13" t="str">
        <f>+'SPREMNI LIST - PREDRAČUN'!D16</f>
        <v>IN KOLESARJE NA OBMOČJU BPT TRŽIČ</v>
      </c>
    </row>
    <row r="5" ht="15" customHeight="1">
      <c r="B5" s="14"/>
    </row>
    <row r="6" ht="15" customHeight="1">
      <c r="B6" s="47" t="s">
        <v>435</v>
      </c>
    </row>
    <row r="7" ht="15" customHeight="1">
      <c r="B7" s="14"/>
    </row>
    <row r="8" ht="15" customHeight="1">
      <c r="B8" s="14"/>
    </row>
    <row r="9" ht="15" customHeight="1">
      <c r="B9" s="48" t="s">
        <v>389</v>
      </c>
    </row>
    <row r="10" spans="1:3" ht="15" customHeight="1">
      <c r="A10" s="18" t="s">
        <v>54</v>
      </c>
      <c r="B10" s="45" t="s">
        <v>42</v>
      </c>
      <c r="C10" s="12">
        <f>'Sklop1-PREDDELA-park'!F44</f>
        <v>0</v>
      </c>
    </row>
    <row r="11" spans="1:3" ht="15" customHeight="1">
      <c r="A11" s="18" t="s">
        <v>55</v>
      </c>
      <c r="B11" s="45" t="s">
        <v>28</v>
      </c>
      <c r="C11" s="12">
        <f>'Sklop1-ZEMELJSKA DELA-park'!F82</f>
        <v>0</v>
      </c>
    </row>
    <row r="12" spans="1:3" ht="15" customHeight="1">
      <c r="A12" s="18" t="s">
        <v>56</v>
      </c>
      <c r="B12" s="45" t="s">
        <v>405</v>
      </c>
      <c r="C12" s="12">
        <f>'Sklop1-GRADBENA DELA-park'!F19</f>
        <v>0</v>
      </c>
    </row>
    <row r="13" spans="1:3" ht="15" customHeight="1">
      <c r="A13" s="18" t="s">
        <v>57</v>
      </c>
      <c r="B13" s="45" t="s">
        <v>45</v>
      </c>
      <c r="C13" s="12">
        <f>'Sklop1-USTROJ-park'!F55</f>
        <v>0</v>
      </c>
    </row>
    <row r="14" spans="1:3" ht="15" customHeight="1">
      <c r="A14" s="18" t="s">
        <v>47</v>
      </c>
      <c r="B14" s="45" t="str">
        <f>'Sklop1-KOMUNALNA INFRAST-park'!B1</f>
        <v>KOMUNALNA INFRASTRUKTURA</v>
      </c>
      <c r="C14" s="12">
        <f>'Sklop1-KOMUNALNA INFRAST-park'!F147</f>
        <v>0</v>
      </c>
    </row>
    <row r="15" spans="1:3" ht="15" customHeight="1">
      <c r="A15" s="18" t="s">
        <v>58</v>
      </c>
      <c r="B15" s="45" t="s">
        <v>48</v>
      </c>
      <c r="C15" s="12">
        <f>'Sklop1-HORTIKULTURNA-park'!F77</f>
        <v>0</v>
      </c>
    </row>
    <row r="16" spans="1:3" s="4" customFormat="1" ht="15" customHeight="1">
      <c r="A16" s="18" t="s">
        <v>59</v>
      </c>
      <c r="B16" s="45" t="s">
        <v>112</v>
      </c>
      <c r="C16" s="12">
        <f>'Sklop1-RAZNA DELA-park'!F21</f>
        <v>0</v>
      </c>
    </row>
    <row r="17" spans="1:3" ht="15" customHeight="1">
      <c r="A17" s="18" t="s">
        <v>60</v>
      </c>
      <c r="B17" s="45" t="s">
        <v>166</v>
      </c>
      <c r="C17" s="12">
        <f>'Sklop1-URB. OPREMA,igrala-park'!F65</f>
        <v>0</v>
      </c>
    </row>
    <row r="18" spans="1:3" s="68" customFormat="1" ht="15" customHeight="1">
      <c r="A18" s="69"/>
      <c r="B18" s="70" t="s">
        <v>400</v>
      </c>
      <c r="C18" s="71">
        <f>SUM(C10:C17)</f>
        <v>0</v>
      </c>
    </row>
    <row r="19" spans="1:3" s="68" customFormat="1" ht="15" customHeight="1">
      <c r="A19" s="58"/>
      <c r="B19" s="66" t="s">
        <v>432</v>
      </c>
      <c r="C19" s="67">
        <f>C18*0.22</f>
        <v>0</v>
      </c>
    </row>
    <row r="20" spans="1:3" s="68" customFormat="1" ht="15" customHeight="1">
      <c r="A20" s="58"/>
      <c r="B20" s="66" t="s">
        <v>433</v>
      </c>
      <c r="C20" s="67">
        <f>SUM(C18:C19)</f>
        <v>0</v>
      </c>
    </row>
    <row r="21" spans="1:3" s="68" customFormat="1" ht="15" customHeight="1">
      <c r="A21" s="18"/>
      <c r="B21" s="45"/>
      <c r="C21" s="12"/>
    </row>
    <row r="22" spans="1:3" s="4" customFormat="1" ht="15" customHeight="1">
      <c r="A22" s="18"/>
      <c r="B22" s="48" t="s">
        <v>382</v>
      </c>
      <c r="C22" s="12"/>
    </row>
    <row r="23" spans="1:3" s="4" customFormat="1" ht="15" customHeight="1">
      <c r="A23" s="18" t="s">
        <v>54</v>
      </c>
      <c r="B23" s="45" t="s">
        <v>383</v>
      </c>
      <c r="C23" s="12">
        <f>'Sklop2-PUMPTRACK-park'!F16</f>
        <v>0</v>
      </c>
    </row>
    <row r="24" spans="1:3" s="68" customFormat="1" ht="15" customHeight="1">
      <c r="A24" s="69"/>
      <c r="B24" s="70" t="s">
        <v>401</v>
      </c>
      <c r="C24" s="71">
        <f>SUM(C23)</f>
        <v>0</v>
      </c>
    </row>
    <row r="25" spans="1:3" s="68" customFormat="1" ht="15" customHeight="1">
      <c r="A25" s="58"/>
      <c r="B25" s="66" t="s">
        <v>432</v>
      </c>
      <c r="C25" s="67">
        <f>C24*0.22</f>
        <v>0</v>
      </c>
    </row>
    <row r="26" spans="1:3" s="68" customFormat="1" ht="15" customHeight="1">
      <c r="A26" s="58"/>
      <c r="B26" s="66" t="s">
        <v>434</v>
      </c>
      <c r="C26" s="67">
        <f>SUM(C24:C25)</f>
        <v>0</v>
      </c>
    </row>
    <row r="27" spans="1:3" s="68" customFormat="1" ht="15" customHeight="1">
      <c r="A27" s="58"/>
      <c r="B27" s="59"/>
      <c r="C27" s="60"/>
    </row>
    <row r="28" spans="1:3" ht="15" customHeight="1">
      <c r="A28" s="18"/>
      <c r="B28" s="45"/>
      <c r="C28" s="12"/>
    </row>
    <row r="29" spans="1:3" ht="15" customHeight="1" thickBot="1">
      <c r="A29" s="62"/>
      <c r="B29" s="63"/>
      <c r="C29" s="62"/>
    </row>
    <row r="30" spans="2:3" ht="15" customHeight="1">
      <c r="B30" s="64" t="s">
        <v>399</v>
      </c>
      <c r="C30" s="65">
        <f>(C18+C24)</f>
        <v>0</v>
      </c>
    </row>
    <row r="31" spans="1:3" s="68" customFormat="1" ht="15" customHeight="1">
      <c r="A31" s="58"/>
      <c r="B31" s="66" t="s">
        <v>432</v>
      </c>
      <c r="C31" s="67">
        <f>C30*0.22</f>
        <v>0</v>
      </c>
    </row>
    <row r="32" spans="1:3" s="68" customFormat="1" ht="15" customHeight="1">
      <c r="A32" s="58"/>
      <c r="B32" s="66" t="s">
        <v>434</v>
      </c>
      <c r="C32" s="67">
        <f>SUM(C30:C31)</f>
        <v>0</v>
      </c>
    </row>
    <row r="33" ht="15" customHeight="1">
      <c r="C33" s="61"/>
    </row>
    <row r="34" ht="15" customHeight="1">
      <c r="C34" s="15"/>
    </row>
    <row r="35" spans="2:3" ht="15" customHeight="1">
      <c r="B35" s="16" t="s">
        <v>64</v>
      </c>
      <c r="C35" s="17"/>
    </row>
    <row r="36" spans="2:3" ht="12.75">
      <c r="B36" s="635" t="s">
        <v>103</v>
      </c>
      <c r="C36" s="635"/>
    </row>
  </sheetData>
  <sheetProtection password="C791" sheet="1" formatColumns="0"/>
  <mergeCells count="1">
    <mergeCell ref="B36:C36"/>
  </mergeCells>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worksheet>
</file>

<file path=xl/worksheets/sheet4.xml><?xml version="1.0" encoding="utf-8"?>
<worksheet xmlns="http://schemas.openxmlformats.org/spreadsheetml/2006/main" xmlns:r="http://schemas.openxmlformats.org/officeDocument/2006/relationships">
  <sheetPr>
    <tabColor rgb="FF92D050"/>
  </sheetPr>
  <dimension ref="A1:I112"/>
  <sheetViews>
    <sheetView tabSelected="1" zoomScaleSheetLayoutView="100" zoomScalePageLayoutView="0" workbookViewId="0" topLeftCell="A1">
      <selection activeCell="A1" sqref="A1"/>
    </sheetView>
  </sheetViews>
  <sheetFormatPr defaultColWidth="9.00390625" defaultRowHeight="12.75"/>
  <cols>
    <col min="1" max="1" width="5.75390625" style="154" customWidth="1"/>
    <col min="2" max="2" width="45.75390625" style="167" customWidth="1"/>
    <col min="3" max="3" width="6.375" style="178" customWidth="1"/>
    <col min="4" max="4" width="10.125" style="157" customWidth="1"/>
    <col min="5" max="5" width="10.00390625" style="124" customWidth="1"/>
    <col min="6" max="6" width="11.375" style="195" customWidth="1"/>
    <col min="7" max="16384" width="9.125" style="125" customWidth="1"/>
  </cols>
  <sheetData>
    <row r="1" spans="1:6" s="118" customFormat="1" ht="15">
      <c r="A1" s="142" t="s">
        <v>54</v>
      </c>
      <c r="B1" s="143" t="s">
        <v>42</v>
      </c>
      <c r="C1" s="144"/>
      <c r="D1" s="145"/>
      <c r="E1" s="117"/>
      <c r="F1" s="192"/>
    </row>
    <row r="2" spans="1:6" s="118" customFormat="1" ht="15">
      <c r="A2" s="142"/>
      <c r="B2" s="143"/>
      <c r="C2" s="144"/>
      <c r="D2" s="145"/>
      <c r="E2" s="117"/>
      <c r="F2" s="192"/>
    </row>
    <row r="3" spans="1:6" s="120" customFormat="1" ht="12.75">
      <c r="A3" s="146" t="s">
        <v>4</v>
      </c>
      <c r="B3" s="147" t="s">
        <v>20</v>
      </c>
      <c r="C3" s="148" t="s">
        <v>5</v>
      </c>
      <c r="D3" s="149" t="s">
        <v>6</v>
      </c>
      <c r="E3" s="119" t="s">
        <v>7</v>
      </c>
      <c r="F3" s="193" t="s">
        <v>21</v>
      </c>
    </row>
    <row r="5" spans="1:7" s="123" customFormat="1" ht="15">
      <c r="A5" s="150" t="s">
        <v>22</v>
      </c>
      <c r="B5" s="151" t="s">
        <v>23</v>
      </c>
      <c r="C5" s="152"/>
      <c r="D5" s="153"/>
      <c r="E5" s="121"/>
      <c r="F5" s="194"/>
      <c r="G5" s="122"/>
    </row>
    <row r="6" spans="2:3" ht="12.75">
      <c r="B6" s="155"/>
      <c r="C6" s="156"/>
    </row>
    <row r="7" spans="1:6" ht="140.25">
      <c r="A7" s="158">
        <f>COUNT($A$1:A4)+1</f>
        <v>1</v>
      </c>
      <c r="B7" s="159" t="s">
        <v>345</v>
      </c>
      <c r="C7" s="160" t="s">
        <v>19</v>
      </c>
      <c r="D7" s="161">
        <v>1</v>
      </c>
      <c r="E7" s="126"/>
      <c r="F7" s="196">
        <f>D7*E7</f>
        <v>0</v>
      </c>
    </row>
    <row r="8" spans="2:3" ht="12.75">
      <c r="B8" s="155"/>
      <c r="C8" s="156"/>
    </row>
    <row r="9" spans="1:9" s="128" customFormat="1" ht="76.5">
      <c r="A9" s="158">
        <f>COUNT($A$1:A8)+1</f>
        <v>2</v>
      </c>
      <c r="B9" s="162" t="s">
        <v>46</v>
      </c>
      <c r="C9" s="163" t="s">
        <v>19</v>
      </c>
      <c r="D9" s="164">
        <v>1</v>
      </c>
      <c r="E9" s="127"/>
      <c r="F9" s="196">
        <f>ROUND(D9*E9,2)</f>
        <v>0</v>
      </c>
      <c r="I9" s="129"/>
    </row>
    <row r="10" spans="1:9" s="131" customFormat="1" ht="12.75">
      <c r="A10" s="158"/>
      <c r="B10" s="165"/>
      <c r="C10" s="166"/>
      <c r="D10" s="166"/>
      <c r="E10" s="130"/>
      <c r="F10" s="197"/>
      <c r="I10" s="132"/>
    </row>
    <row r="11" spans="1:6" ht="25.5">
      <c r="A11" s="158">
        <f>COUNT($A$1:A10)+1</f>
        <v>3</v>
      </c>
      <c r="B11" s="167" t="s">
        <v>61</v>
      </c>
      <c r="C11" s="163" t="s">
        <v>19</v>
      </c>
      <c r="D11" s="164">
        <v>1</v>
      </c>
      <c r="E11" s="127"/>
      <c r="F11" s="196">
        <f>ROUND(D11*E11,2)</f>
        <v>0</v>
      </c>
    </row>
    <row r="12" spans="1:6" ht="12.75">
      <c r="A12" s="158"/>
      <c r="C12" s="163"/>
      <c r="D12" s="164"/>
      <c r="E12" s="127"/>
      <c r="F12" s="196"/>
    </row>
    <row r="13" spans="1:6" ht="12.75">
      <c r="A13" s="158">
        <f>COUNT($A$1:A12)+1</f>
        <v>4</v>
      </c>
      <c r="B13" s="167" t="s">
        <v>326</v>
      </c>
      <c r="C13" s="168" t="s">
        <v>19</v>
      </c>
      <c r="D13" s="164">
        <v>1</v>
      </c>
      <c r="E13" s="127"/>
      <c r="F13" s="196">
        <f>ROUND(D13*E13,2)</f>
        <v>0</v>
      </c>
    </row>
    <row r="14" spans="1:6" s="26" customFormat="1" ht="12.75">
      <c r="A14" s="5"/>
      <c r="B14" s="21"/>
      <c r="C14" s="22"/>
      <c r="D14" s="25"/>
      <c r="E14" s="23"/>
      <c r="F14" s="24"/>
    </row>
    <row r="15" spans="1:7" s="136" customFormat="1" ht="12.75">
      <c r="A15" s="169"/>
      <c r="B15" s="170"/>
      <c r="C15" s="171"/>
      <c r="D15" s="153"/>
      <c r="E15" s="134" t="s">
        <v>24</v>
      </c>
      <c r="F15" s="198">
        <f>SUM(F7:F13)</f>
        <v>0</v>
      </c>
      <c r="G15" s="135"/>
    </row>
    <row r="16" spans="1:7" s="136" customFormat="1" ht="12.75">
      <c r="A16" s="169"/>
      <c r="B16" s="170"/>
      <c r="C16" s="171"/>
      <c r="D16" s="153"/>
      <c r="E16" s="121"/>
      <c r="F16" s="199"/>
      <c r="G16" s="135"/>
    </row>
    <row r="17" spans="1:3" ht="12.75">
      <c r="A17" s="172" t="s">
        <v>25</v>
      </c>
      <c r="B17" s="173" t="s">
        <v>26</v>
      </c>
      <c r="C17" s="156"/>
    </row>
    <row r="18" spans="1:3" ht="12.75">
      <c r="A18" s="172"/>
      <c r="B18" s="173"/>
      <c r="C18" s="156"/>
    </row>
    <row r="19" spans="1:3" ht="12.75">
      <c r="A19" s="172"/>
      <c r="B19" s="173" t="s">
        <v>127</v>
      </c>
      <c r="C19" s="156"/>
    </row>
    <row r="20" spans="1:3" ht="38.25">
      <c r="A20" s="172"/>
      <c r="B20" s="174" t="s">
        <v>128</v>
      </c>
      <c r="C20" s="156"/>
    </row>
    <row r="21" spans="1:6" s="138" customFormat="1" ht="12.75">
      <c r="A21" s="158"/>
      <c r="B21" s="175"/>
      <c r="C21" s="176"/>
      <c r="D21" s="176"/>
      <c r="E21" s="137"/>
      <c r="F21" s="200"/>
    </row>
    <row r="22" spans="1:6" s="138" customFormat="1" ht="12.75">
      <c r="A22" s="158"/>
      <c r="B22" s="177" t="s">
        <v>126</v>
      </c>
      <c r="C22" s="176"/>
      <c r="D22" s="176"/>
      <c r="E22" s="137"/>
      <c r="F22" s="200"/>
    </row>
    <row r="23" spans="1:6" s="138" customFormat="1" ht="12.75">
      <c r="A23" s="158"/>
      <c r="B23" s="175"/>
      <c r="C23" s="176"/>
      <c r="D23" s="176"/>
      <c r="E23" s="137"/>
      <c r="F23" s="200"/>
    </row>
    <row r="24" spans="1:6" s="138" customFormat="1" ht="25.5">
      <c r="A24" s="158">
        <f>COUNT($A$1:A23)+1</f>
        <v>5</v>
      </c>
      <c r="B24" s="175" t="s">
        <v>170</v>
      </c>
      <c r="C24" s="176" t="s">
        <v>19</v>
      </c>
      <c r="D24" s="176">
        <v>2</v>
      </c>
      <c r="E24" s="137"/>
      <c r="F24" s="200">
        <f>D24*E24</f>
        <v>0</v>
      </c>
    </row>
    <row r="25" spans="1:6" s="138" customFormat="1" ht="12.75">
      <c r="A25" s="158"/>
      <c r="B25" s="175"/>
      <c r="C25" s="176"/>
      <c r="D25" s="176"/>
      <c r="E25" s="137"/>
      <c r="F25" s="200"/>
    </row>
    <row r="26" spans="1:6" s="138" customFormat="1" ht="51">
      <c r="A26" s="158">
        <f>COUNT($A$1:A25)+1</f>
        <v>6</v>
      </c>
      <c r="B26" s="21" t="s">
        <v>171</v>
      </c>
      <c r="C26" s="176" t="s">
        <v>19</v>
      </c>
      <c r="D26" s="176">
        <v>2</v>
      </c>
      <c r="E26" s="137"/>
      <c r="F26" s="200">
        <f>D26*E26</f>
        <v>0</v>
      </c>
    </row>
    <row r="27" spans="1:6" s="138" customFormat="1" ht="12.75">
      <c r="A27" s="158"/>
      <c r="B27" s="21"/>
      <c r="C27" s="176"/>
      <c r="D27" s="176"/>
      <c r="E27" s="137"/>
      <c r="F27" s="200"/>
    </row>
    <row r="28" spans="1:6" s="138" customFormat="1" ht="38.25">
      <c r="A28" s="158">
        <f>COUNT($A$1:A27)+1</f>
        <v>7</v>
      </c>
      <c r="B28" s="21" t="s">
        <v>342</v>
      </c>
      <c r="C28" s="163" t="s">
        <v>17</v>
      </c>
      <c r="D28" s="176">
        <v>250</v>
      </c>
      <c r="E28" s="137"/>
      <c r="F28" s="200">
        <f>D28*E28</f>
        <v>0</v>
      </c>
    </row>
    <row r="29" spans="1:6" s="138" customFormat="1" ht="12.75">
      <c r="A29" s="158"/>
      <c r="B29" s="175"/>
      <c r="C29" s="176"/>
      <c r="D29" s="176"/>
      <c r="E29" s="137"/>
      <c r="F29" s="200"/>
    </row>
    <row r="30" spans="1:6" s="138" customFormat="1" ht="51">
      <c r="A30" s="158">
        <f>COUNT($A$1:A29)+1</f>
        <v>8</v>
      </c>
      <c r="B30" s="175" t="s">
        <v>172</v>
      </c>
      <c r="C30" s="178" t="s">
        <v>16</v>
      </c>
      <c r="D30" s="176">
        <f>55.6-3.6</f>
        <v>52</v>
      </c>
      <c r="E30" s="137"/>
      <c r="F30" s="200">
        <f>D30*E30</f>
        <v>0</v>
      </c>
    </row>
    <row r="31" spans="1:6" s="138" customFormat="1" ht="12.75">
      <c r="A31" s="158"/>
      <c r="B31" s="175"/>
      <c r="C31" s="176"/>
      <c r="D31" s="176"/>
      <c r="E31" s="137"/>
      <c r="F31" s="200"/>
    </row>
    <row r="32" spans="1:6" s="138" customFormat="1" ht="38.25">
      <c r="A32" s="158">
        <f>COUNT($A$1:A31)+1</f>
        <v>9</v>
      </c>
      <c r="B32" s="175" t="s">
        <v>69</v>
      </c>
      <c r="C32" s="163" t="s">
        <v>18</v>
      </c>
      <c r="D32" s="176">
        <v>10</v>
      </c>
      <c r="E32" s="137"/>
      <c r="F32" s="200">
        <f>D32*E32</f>
        <v>0</v>
      </c>
    </row>
    <row r="33" spans="1:6" s="138" customFormat="1" ht="12.75">
      <c r="A33" s="158"/>
      <c r="B33" s="175"/>
      <c r="C33" s="176"/>
      <c r="D33" s="176"/>
      <c r="E33" s="137"/>
      <c r="F33" s="200"/>
    </row>
    <row r="34" spans="1:6" s="138" customFormat="1" ht="38.25">
      <c r="A34" s="158">
        <f>COUNT($A$1:A33)+1</f>
        <v>10</v>
      </c>
      <c r="B34" s="175" t="s">
        <v>71</v>
      </c>
      <c r="C34" s="163" t="s">
        <v>17</v>
      </c>
      <c r="D34" s="176">
        <v>5.5</v>
      </c>
      <c r="E34" s="137"/>
      <c r="F34" s="200">
        <f>D34*E34</f>
        <v>0</v>
      </c>
    </row>
    <row r="35" spans="1:6" s="138" customFormat="1" ht="12.75">
      <c r="A35" s="158"/>
      <c r="B35" s="175"/>
      <c r="C35" s="176"/>
      <c r="D35" s="176"/>
      <c r="E35" s="137"/>
      <c r="F35" s="200"/>
    </row>
    <row r="36" spans="1:6" s="138" customFormat="1" ht="25.5">
      <c r="A36" s="158">
        <f>COUNT($A$1:A35)+1</f>
        <v>11</v>
      </c>
      <c r="B36" s="175" t="s">
        <v>287</v>
      </c>
      <c r="C36" s="163" t="s">
        <v>18</v>
      </c>
      <c r="D36" s="176">
        <v>20.3</v>
      </c>
      <c r="E36" s="137"/>
      <c r="F36" s="200">
        <f>D36*E36</f>
        <v>0</v>
      </c>
    </row>
    <row r="37" spans="1:6" s="138" customFormat="1" ht="12.75">
      <c r="A37" s="158"/>
      <c r="B37" s="175"/>
      <c r="C37" s="176"/>
      <c r="D37" s="176"/>
      <c r="E37" s="137"/>
      <c r="F37" s="200"/>
    </row>
    <row r="38" spans="1:7" s="136" customFormat="1" ht="12.75">
      <c r="A38" s="169"/>
      <c r="B38" s="170"/>
      <c r="C38" s="171"/>
      <c r="D38" s="153"/>
      <c r="E38" s="134" t="s">
        <v>27</v>
      </c>
      <c r="F38" s="198">
        <f>SUM(F21:F37)</f>
        <v>0</v>
      </c>
      <c r="G38" s="135"/>
    </row>
    <row r="39" spans="1:7" s="136" customFormat="1" ht="12.75">
      <c r="A39" s="169"/>
      <c r="B39" s="170"/>
      <c r="C39" s="171"/>
      <c r="D39" s="153"/>
      <c r="E39" s="121"/>
      <c r="F39" s="199"/>
      <c r="G39" s="135"/>
    </row>
    <row r="40" spans="1:6" ht="12.75">
      <c r="A40" s="172"/>
      <c r="B40" s="179" t="s">
        <v>38</v>
      </c>
      <c r="C40" s="180"/>
      <c r="D40" s="181"/>
      <c r="E40" s="139"/>
      <c r="F40" s="201"/>
    </row>
    <row r="41" spans="1:6" ht="12.75">
      <c r="A41" s="182" t="s">
        <v>22</v>
      </c>
      <c r="B41" s="183" t="s">
        <v>30</v>
      </c>
      <c r="C41" s="184"/>
      <c r="D41" s="185"/>
      <c r="E41" s="139"/>
      <c r="F41" s="201">
        <f>F15</f>
        <v>0</v>
      </c>
    </row>
    <row r="42" spans="1:6" ht="12.75">
      <c r="A42" s="182" t="s">
        <v>25</v>
      </c>
      <c r="B42" s="186" t="s">
        <v>26</v>
      </c>
      <c r="C42" s="180"/>
      <c r="D42" s="187"/>
      <c r="E42" s="139"/>
      <c r="F42" s="201">
        <f>F38</f>
        <v>0</v>
      </c>
    </row>
    <row r="43" spans="1:6" ht="12.75">
      <c r="A43" s="182" t="s">
        <v>31</v>
      </c>
      <c r="B43" s="186" t="s">
        <v>65</v>
      </c>
      <c r="C43" s="180"/>
      <c r="D43" s="187"/>
      <c r="E43" s="139"/>
      <c r="F43" s="201">
        <f>SUM(F41:F42)*0.1</f>
        <v>0</v>
      </c>
    </row>
    <row r="44" spans="1:7" ht="12.75">
      <c r="A44" s="188"/>
      <c r="B44" s="189" t="s">
        <v>39</v>
      </c>
      <c r="C44" s="190"/>
      <c r="D44" s="191"/>
      <c r="E44" s="140"/>
      <c r="F44" s="202">
        <f>SUM(F41:F43)</f>
        <v>0</v>
      </c>
      <c r="G44" s="141"/>
    </row>
    <row r="45" spans="1:6" s="133" customFormat="1" ht="12.75">
      <c r="A45" s="158"/>
      <c r="B45" s="167"/>
      <c r="C45" s="178"/>
      <c r="D45" s="157"/>
      <c r="E45" s="124"/>
      <c r="F45" s="195"/>
    </row>
    <row r="46" spans="1:6" s="133" customFormat="1" ht="12.75">
      <c r="A46" s="158"/>
      <c r="B46" s="167"/>
      <c r="C46" s="178"/>
      <c r="D46" s="157"/>
      <c r="E46" s="124"/>
      <c r="F46" s="195"/>
    </row>
    <row r="47" spans="1:6" s="133" customFormat="1" ht="12.75">
      <c r="A47" s="158"/>
      <c r="B47" s="167"/>
      <c r="C47" s="178"/>
      <c r="D47" s="157"/>
      <c r="E47" s="124"/>
      <c r="F47" s="195"/>
    </row>
    <row r="48" spans="1:6" s="133" customFormat="1" ht="12.75">
      <c r="A48" s="158"/>
      <c r="B48" s="167"/>
      <c r="C48" s="178"/>
      <c r="D48" s="157"/>
      <c r="E48" s="124"/>
      <c r="F48" s="195"/>
    </row>
    <row r="49" spans="1:6" s="133" customFormat="1" ht="12.75">
      <c r="A49" s="158"/>
      <c r="B49" s="167"/>
      <c r="C49" s="178"/>
      <c r="D49" s="157"/>
      <c r="E49" s="124"/>
      <c r="F49" s="195"/>
    </row>
    <row r="50" spans="1:6" s="133" customFormat="1" ht="12.75">
      <c r="A50" s="158"/>
      <c r="B50" s="167"/>
      <c r="C50" s="178"/>
      <c r="D50" s="157"/>
      <c r="E50" s="124"/>
      <c r="F50" s="195"/>
    </row>
    <row r="51" spans="1:6" s="133" customFormat="1" ht="12.75">
      <c r="A51" s="158"/>
      <c r="B51" s="167"/>
      <c r="C51" s="178"/>
      <c r="D51" s="157"/>
      <c r="E51" s="124"/>
      <c r="F51" s="195"/>
    </row>
    <row r="52" spans="1:6" s="133" customFormat="1" ht="12.75">
      <c r="A52" s="158"/>
      <c r="B52" s="167"/>
      <c r="C52" s="178"/>
      <c r="D52" s="157"/>
      <c r="E52" s="124"/>
      <c r="F52" s="195"/>
    </row>
    <row r="53" spans="1:6" s="133" customFormat="1" ht="12.75">
      <c r="A53" s="158"/>
      <c r="B53" s="167"/>
      <c r="C53" s="178"/>
      <c r="D53" s="157"/>
      <c r="E53" s="124"/>
      <c r="F53" s="195"/>
    </row>
    <row r="54" spans="1:6" s="133" customFormat="1" ht="12.75">
      <c r="A54" s="158"/>
      <c r="B54" s="167"/>
      <c r="C54" s="178"/>
      <c r="D54" s="157"/>
      <c r="E54" s="124"/>
      <c r="F54" s="195"/>
    </row>
    <row r="55" spans="1:6" s="133" customFormat="1" ht="12.75">
      <c r="A55" s="158"/>
      <c r="B55" s="167"/>
      <c r="C55" s="178"/>
      <c r="D55" s="157"/>
      <c r="E55" s="124"/>
      <c r="F55" s="195"/>
    </row>
    <row r="56" spans="1:6" s="133" customFormat="1" ht="12.75">
      <c r="A56" s="158"/>
      <c r="B56" s="167"/>
      <c r="C56" s="178"/>
      <c r="D56" s="157"/>
      <c r="E56" s="124"/>
      <c r="F56" s="195"/>
    </row>
    <row r="57" spans="1:6" s="133" customFormat="1" ht="12.75">
      <c r="A57" s="158"/>
      <c r="B57" s="167"/>
      <c r="C57" s="178"/>
      <c r="D57" s="157"/>
      <c r="E57" s="124"/>
      <c r="F57" s="195"/>
    </row>
    <row r="58" spans="1:6" s="133" customFormat="1" ht="12.75">
      <c r="A58" s="158"/>
      <c r="B58" s="167"/>
      <c r="C58" s="178"/>
      <c r="D58" s="157"/>
      <c r="E58" s="124"/>
      <c r="F58" s="195"/>
    </row>
    <row r="59" spans="1:6" s="133" customFormat="1" ht="12.75">
      <c r="A59" s="158"/>
      <c r="B59" s="167"/>
      <c r="C59" s="178"/>
      <c r="D59" s="157"/>
      <c r="E59" s="124"/>
      <c r="F59" s="195"/>
    </row>
    <row r="60" spans="1:6" s="133" customFormat="1" ht="12.75">
      <c r="A60" s="158"/>
      <c r="B60" s="167"/>
      <c r="C60" s="178"/>
      <c r="D60" s="157"/>
      <c r="E60" s="124"/>
      <c r="F60" s="195"/>
    </row>
    <row r="61" spans="1:6" s="133" customFormat="1" ht="12.75">
      <c r="A61" s="158"/>
      <c r="B61" s="167"/>
      <c r="C61" s="178"/>
      <c r="D61" s="157"/>
      <c r="E61" s="124"/>
      <c r="F61" s="195"/>
    </row>
    <row r="62" spans="1:6" s="133" customFormat="1" ht="12.75">
      <c r="A62" s="158"/>
      <c r="B62" s="167"/>
      <c r="C62" s="178"/>
      <c r="D62" s="157"/>
      <c r="E62" s="124"/>
      <c r="F62" s="195"/>
    </row>
    <row r="63" spans="1:6" s="133" customFormat="1" ht="12.75">
      <c r="A63" s="158"/>
      <c r="B63" s="167"/>
      <c r="C63" s="178"/>
      <c r="D63" s="157"/>
      <c r="E63" s="124"/>
      <c r="F63" s="195"/>
    </row>
    <row r="64" spans="1:6" s="133" customFormat="1" ht="12.75">
      <c r="A64" s="158"/>
      <c r="B64" s="167"/>
      <c r="C64" s="178"/>
      <c r="D64" s="157"/>
      <c r="E64" s="124"/>
      <c r="F64" s="195"/>
    </row>
    <row r="65" spans="1:6" s="133" customFormat="1" ht="12.75">
      <c r="A65" s="158"/>
      <c r="B65" s="167"/>
      <c r="C65" s="178"/>
      <c r="D65" s="157"/>
      <c r="E65" s="124"/>
      <c r="F65" s="195"/>
    </row>
    <row r="66" spans="1:6" s="133" customFormat="1" ht="12.75">
      <c r="A66" s="158"/>
      <c r="B66" s="167"/>
      <c r="C66" s="178"/>
      <c r="D66" s="157"/>
      <c r="E66" s="124"/>
      <c r="F66" s="195"/>
    </row>
    <row r="67" spans="1:6" s="133" customFormat="1" ht="12.75">
      <c r="A67" s="158"/>
      <c r="B67" s="167"/>
      <c r="C67" s="178"/>
      <c r="D67" s="157"/>
      <c r="E67" s="124"/>
      <c r="F67" s="195"/>
    </row>
    <row r="68" spans="1:6" s="133" customFormat="1" ht="12.75">
      <c r="A68" s="158"/>
      <c r="B68" s="167"/>
      <c r="C68" s="178"/>
      <c r="D68" s="157"/>
      <c r="E68" s="124"/>
      <c r="F68" s="195"/>
    </row>
    <row r="69" spans="1:6" s="133" customFormat="1" ht="12.75">
      <c r="A69" s="158"/>
      <c r="B69" s="167"/>
      <c r="C69" s="178"/>
      <c r="D69" s="157"/>
      <c r="E69" s="124"/>
      <c r="F69" s="195"/>
    </row>
    <row r="70" spans="1:6" s="133" customFormat="1" ht="12.75">
      <c r="A70" s="158"/>
      <c r="B70" s="167"/>
      <c r="C70" s="178"/>
      <c r="D70" s="157"/>
      <c r="E70" s="124"/>
      <c r="F70" s="195"/>
    </row>
    <row r="71" spans="1:6" s="133" customFormat="1" ht="12.75">
      <c r="A71" s="158"/>
      <c r="B71" s="167"/>
      <c r="C71" s="178"/>
      <c r="D71" s="157"/>
      <c r="E71" s="124"/>
      <c r="F71" s="195"/>
    </row>
    <row r="72" spans="1:6" s="133" customFormat="1" ht="12.75">
      <c r="A72" s="158"/>
      <c r="B72" s="167"/>
      <c r="C72" s="178"/>
      <c r="D72" s="157"/>
      <c r="E72" s="124"/>
      <c r="F72" s="195"/>
    </row>
    <row r="73" spans="1:6" s="133" customFormat="1" ht="12.75">
      <c r="A73" s="158"/>
      <c r="B73" s="167"/>
      <c r="C73" s="178"/>
      <c r="D73" s="157"/>
      <c r="E73" s="124"/>
      <c r="F73" s="195"/>
    </row>
    <row r="74" spans="1:6" s="133" customFormat="1" ht="12.75">
      <c r="A74" s="158"/>
      <c r="B74" s="167"/>
      <c r="C74" s="178"/>
      <c r="D74" s="157"/>
      <c r="E74" s="124"/>
      <c r="F74" s="195"/>
    </row>
    <row r="75" spans="1:6" s="133" customFormat="1" ht="12.75">
      <c r="A75" s="158"/>
      <c r="B75" s="167"/>
      <c r="C75" s="178"/>
      <c r="D75" s="157"/>
      <c r="E75" s="124"/>
      <c r="F75" s="195"/>
    </row>
    <row r="76" spans="1:6" s="133" customFormat="1" ht="12.75">
      <c r="A76" s="158"/>
      <c r="B76" s="167"/>
      <c r="C76" s="178"/>
      <c r="D76" s="157"/>
      <c r="E76" s="124"/>
      <c r="F76" s="195"/>
    </row>
    <row r="77" spans="1:6" s="133" customFormat="1" ht="12.75">
      <c r="A77" s="158"/>
      <c r="B77" s="167"/>
      <c r="C77" s="178"/>
      <c r="D77" s="157"/>
      <c r="E77" s="124"/>
      <c r="F77" s="195"/>
    </row>
    <row r="78" spans="1:6" s="133" customFormat="1" ht="12.75">
      <c r="A78" s="158"/>
      <c r="B78" s="167"/>
      <c r="C78" s="178"/>
      <c r="D78" s="157"/>
      <c r="E78" s="124"/>
      <c r="F78" s="195"/>
    </row>
    <row r="79" spans="1:6" s="133" customFormat="1" ht="12.75">
      <c r="A79" s="158"/>
      <c r="B79" s="167"/>
      <c r="C79" s="178"/>
      <c r="D79" s="157"/>
      <c r="E79" s="124"/>
      <c r="F79" s="195"/>
    </row>
    <row r="80" spans="1:6" s="133" customFormat="1" ht="12.75">
      <c r="A80" s="158"/>
      <c r="B80" s="167"/>
      <c r="C80" s="178"/>
      <c r="D80" s="157"/>
      <c r="E80" s="124"/>
      <c r="F80" s="195"/>
    </row>
    <row r="81" spans="1:6" s="133" customFormat="1" ht="12.75">
      <c r="A81" s="158"/>
      <c r="B81" s="167"/>
      <c r="C81" s="178"/>
      <c r="D81" s="157"/>
      <c r="E81" s="124"/>
      <c r="F81" s="195"/>
    </row>
    <row r="82" spans="1:6" s="133" customFormat="1" ht="12.75">
      <c r="A82" s="158"/>
      <c r="B82" s="167"/>
      <c r="C82" s="178"/>
      <c r="D82" s="157"/>
      <c r="E82" s="124"/>
      <c r="F82" s="195"/>
    </row>
    <row r="83" spans="1:6" s="133" customFormat="1" ht="12.75">
      <c r="A83" s="158"/>
      <c r="B83" s="167"/>
      <c r="C83" s="178"/>
      <c r="D83" s="157"/>
      <c r="E83" s="124"/>
      <c r="F83" s="195"/>
    </row>
    <row r="84" spans="1:6" s="133" customFormat="1" ht="12.75">
      <c r="A84" s="158"/>
      <c r="B84" s="167"/>
      <c r="C84" s="178"/>
      <c r="D84" s="157"/>
      <c r="E84" s="124"/>
      <c r="F84" s="195"/>
    </row>
    <row r="85" spans="1:6" s="133" customFormat="1" ht="12.75">
      <c r="A85" s="158"/>
      <c r="B85" s="167"/>
      <c r="C85" s="178"/>
      <c r="D85" s="157"/>
      <c r="E85" s="124"/>
      <c r="F85" s="195"/>
    </row>
    <row r="86" spans="1:6" s="133" customFormat="1" ht="12.75">
      <c r="A86" s="158"/>
      <c r="B86" s="167"/>
      <c r="C86" s="178"/>
      <c r="D86" s="157"/>
      <c r="E86" s="124"/>
      <c r="F86" s="195"/>
    </row>
    <row r="87" spans="1:6" s="133" customFormat="1" ht="12.75">
      <c r="A87" s="158"/>
      <c r="B87" s="167"/>
      <c r="C87" s="178"/>
      <c r="D87" s="157"/>
      <c r="E87" s="124"/>
      <c r="F87" s="195"/>
    </row>
    <row r="88" spans="1:6" s="133" customFormat="1" ht="12.75">
      <c r="A88" s="158"/>
      <c r="B88" s="167"/>
      <c r="C88" s="178"/>
      <c r="D88" s="157"/>
      <c r="E88" s="124"/>
      <c r="F88" s="195"/>
    </row>
    <row r="89" spans="1:6" s="133" customFormat="1" ht="12.75">
      <c r="A89" s="158"/>
      <c r="B89" s="167"/>
      <c r="C89" s="178"/>
      <c r="D89" s="157"/>
      <c r="E89" s="124"/>
      <c r="F89" s="195"/>
    </row>
    <row r="90" spans="1:6" s="133" customFormat="1" ht="12.75">
      <c r="A90" s="158"/>
      <c r="B90" s="167"/>
      <c r="C90" s="178"/>
      <c r="D90" s="157"/>
      <c r="E90" s="124"/>
      <c r="F90" s="195"/>
    </row>
    <row r="91" spans="1:6" s="133" customFormat="1" ht="12.75">
      <c r="A91" s="158"/>
      <c r="B91" s="167"/>
      <c r="C91" s="178"/>
      <c r="D91" s="157"/>
      <c r="E91" s="124"/>
      <c r="F91" s="195"/>
    </row>
    <row r="92" spans="1:6" s="133" customFormat="1" ht="12.75">
      <c r="A92" s="158"/>
      <c r="B92" s="167"/>
      <c r="C92" s="178"/>
      <c r="D92" s="157"/>
      <c r="E92" s="124"/>
      <c r="F92" s="195"/>
    </row>
    <row r="93" spans="1:6" s="133" customFormat="1" ht="12.75">
      <c r="A93" s="158"/>
      <c r="B93" s="167"/>
      <c r="C93" s="178"/>
      <c r="D93" s="157"/>
      <c r="E93" s="124"/>
      <c r="F93" s="195"/>
    </row>
    <row r="94" spans="1:6" s="133" customFormat="1" ht="12.75">
      <c r="A94" s="158"/>
      <c r="B94" s="167"/>
      <c r="C94" s="178"/>
      <c r="D94" s="157"/>
      <c r="E94" s="124"/>
      <c r="F94" s="195"/>
    </row>
    <row r="95" spans="1:6" s="133" customFormat="1" ht="12.75">
      <c r="A95" s="158"/>
      <c r="B95" s="167"/>
      <c r="C95" s="178"/>
      <c r="D95" s="157"/>
      <c r="E95" s="124"/>
      <c r="F95" s="195"/>
    </row>
    <row r="96" spans="1:6" s="133" customFormat="1" ht="12.75">
      <c r="A96" s="158"/>
      <c r="B96" s="167"/>
      <c r="C96" s="178"/>
      <c r="D96" s="157"/>
      <c r="E96" s="124"/>
      <c r="F96" s="195"/>
    </row>
    <row r="97" spans="1:6" s="133" customFormat="1" ht="12.75">
      <c r="A97" s="158"/>
      <c r="B97" s="167"/>
      <c r="C97" s="178"/>
      <c r="D97" s="157"/>
      <c r="E97" s="124"/>
      <c r="F97" s="195"/>
    </row>
    <row r="98" spans="1:6" s="133" customFormat="1" ht="12.75">
      <c r="A98" s="158"/>
      <c r="B98" s="167"/>
      <c r="C98" s="178"/>
      <c r="D98" s="157"/>
      <c r="E98" s="124"/>
      <c r="F98" s="195"/>
    </row>
    <row r="99" spans="1:6" s="133" customFormat="1" ht="12.75">
      <c r="A99" s="158"/>
      <c r="B99" s="167"/>
      <c r="C99" s="178"/>
      <c r="D99" s="157"/>
      <c r="E99" s="124"/>
      <c r="F99" s="195"/>
    </row>
    <row r="100" spans="1:6" s="133" customFormat="1" ht="12.75">
      <c r="A100" s="158"/>
      <c r="B100" s="167"/>
      <c r="C100" s="178"/>
      <c r="D100" s="157"/>
      <c r="E100" s="124"/>
      <c r="F100" s="195"/>
    </row>
    <row r="101" spans="1:6" s="133" customFormat="1" ht="12.75">
      <c r="A101" s="158"/>
      <c r="B101" s="167"/>
      <c r="C101" s="178"/>
      <c r="D101" s="157"/>
      <c r="E101" s="124"/>
      <c r="F101" s="195"/>
    </row>
    <row r="102" spans="1:6" s="133" customFormat="1" ht="12.75">
      <c r="A102" s="158"/>
      <c r="B102" s="167"/>
      <c r="C102" s="178"/>
      <c r="D102" s="157"/>
      <c r="E102" s="124"/>
      <c r="F102" s="195"/>
    </row>
    <row r="103" spans="1:6" s="133" customFormat="1" ht="12.75">
      <c r="A103" s="158"/>
      <c r="B103" s="167"/>
      <c r="C103" s="178"/>
      <c r="D103" s="157"/>
      <c r="E103" s="124"/>
      <c r="F103" s="195"/>
    </row>
    <row r="104" spans="1:6" s="133" customFormat="1" ht="12.75">
      <c r="A104" s="158"/>
      <c r="B104" s="167"/>
      <c r="C104" s="178"/>
      <c r="D104" s="157"/>
      <c r="E104" s="124"/>
      <c r="F104" s="195"/>
    </row>
    <row r="105" spans="1:6" s="133" customFormat="1" ht="12.75">
      <c r="A105" s="158"/>
      <c r="B105" s="167"/>
      <c r="C105" s="178"/>
      <c r="D105" s="157"/>
      <c r="E105" s="124"/>
      <c r="F105" s="195"/>
    </row>
    <row r="106" spans="1:6" s="133" customFormat="1" ht="12.75">
      <c r="A106" s="158"/>
      <c r="B106" s="167"/>
      <c r="C106" s="178"/>
      <c r="D106" s="157"/>
      <c r="E106" s="124"/>
      <c r="F106" s="195"/>
    </row>
    <row r="107" spans="1:6" s="133" customFormat="1" ht="12.75">
      <c r="A107" s="158"/>
      <c r="B107" s="167"/>
      <c r="C107" s="178"/>
      <c r="D107" s="157"/>
      <c r="E107" s="124"/>
      <c r="F107" s="195"/>
    </row>
    <row r="108" spans="1:6" s="133" customFormat="1" ht="12.75">
      <c r="A108" s="158"/>
      <c r="B108" s="167"/>
      <c r="C108" s="178"/>
      <c r="D108" s="157"/>
      <c r="E108" s="124"/>
      <c r="F108" s="195"/>
    </row>
    <row r="109" spans="1:6" s="133" customFormat="1" ht="12.75">
      <c r="A109" s="158"/>
      <c r="B109" s="167"/>
      <c r="C109" s="178"/>
      <c r="D109" s="157"/>
      <c r="E109" s="124"/>
      <c r="F109" s="195"/>
    </row>
    <row r="110" spans="1:6" s="133" customFormat="1" ht="12.75">
      <c r="A110" s="158"/>
      <c r="B110" s="167"/>
      <c r="C110" s="178"/>
      <c r="D110" s="157"/>
      <c r="E110" s="124"/>
      <c r="F110" s="195"/>
    </row>
    <row r="111" spans="1:6" s="133" customFormat="1" ht="12.75">
      <c r="A111" s="158"/>
      <c r="B111" s="167"/>
      <c r="C111" s="178"/>
      <c r="D111" s="157"/>
      <c r="E111" s="124"/>
      <c r="F111" s="195"/>
    </row>
    <row r="112" spans="1:6" s="133" customFormat="1" ht="12.75">
      <c r="A112" s="158"/>
      <c r="B112" s="167"/>
      <c r="C112" s="178"/>
      <c r="D112" s="157"/>
      <c r="E112" s="124"/>
      <c r="F112" s="195"/>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worksheet>
</file>

<file path=xl/worksheets/sheet5.xml><?xml version="1.0" encoding="utf-8"?>
<worksheet xmlns="http://schemas.openxmlformats.org/spreadsheetml/2006/main" xmlns:r="http://schemas.openxmlformats.org/officeDocument/2006/relationships">
  <sheetPr>
    <tabColor rgb="FF92D050"/>
  </sheetPr>
  <dimension ref="A1:K151"/>
  <sheetViews>
    <sheetView view="pageBreakPreview" zoomScaleSheetLayoutView="100" zoomScalePageLayoutView="0" workbookViewId="0" topLeftCell="A1">
      <selection activeCell="B12" sqref="B12"/>
    </sheetView>
  </sheetViews>
  <sheetFormatPr defaultColWidth="9.00390625" defaultRowHeight="12.75"/>
  <cols>
    <col min="1" max="1" width="5.75390625" style="154" customWidth="1"/>
    <col min="2" max="2" width="45.75390625" style="167" customWidth="1"/>
    <col min="3" max="3" width="6.375" style="178" customWidth="1"/>
    <col min="4" max="4" width="10.125" style="157" customWidth="1"/>
    <col min="5" max="5" width="10.00390625" style="207" customWidth="1"/>
    <col min="6" max="6" width="11.375" style="195" customWidth="1"/>
    <col min="7" max="16384" width="9.125" style="125" customWidth="1"/>
  </cols>
  <sheetData>
    <row r="1" spans="1:6" s="118" customFormat="1" ht="15">
      <c r="A1" s="142" t="s">
        <v>55</v>
      </c>
      <c r="B1" s="143" t="s">
        <v>28</v>
      </c>
      <c r="C1" s="144"/>
      <c r="D1" s="145"/>
      <c r="E1" s="203"/>
      <c r="F1" s="192"/>
    </row>
    <row r="2" spans="1:6" s="118" customFormat="1" ht="15">
      <c r="A2" s="142"/>
      <c r="B2" s="143"/>
      <c r="C2" s="144"/>
      <c r="D2" s="145"/>
      <c r="E2" s="203"/>
      <c r="F2" s="192"/>
    </row>
    <row r="3" spans="1:6" s="120" customFormat="1" ht="12.75">
      <c r="A3" s="146" t="s">
        <v>4</v>
      </c>
      <c r="B3" s="147" t="s">
        <v>20</v>
      </c>
      <c r="C3" s="148" t="s">
        <v>5</v>
      </c>
      <c r="D3" s="149" t="s">
        <v>6</v>
      </c>
      <c r="E3" s="204" t="s">
        <v>7</v>
      </c>
      <c r="F3" s="193" t="s">
        <v>21</v>
      </c>
    </row>
    <row r="5" spans="1:6" s="79" customFormat="1" ht="12.75">
      <c r="A5" s="55"/>
      <c r="B5" s="177" t="s">
        <v>126</v>
      </c>
      <c r="C5" s="37"/>
      <c r="D5" s="37"/>
      <c r="E5" s="205"/>
      <c r="F5" s="283"/>
    </row>
    <row r="7" spans="1:6" ht="51">
      <c r="A7" s="235">
        <f>COUNT($A$1:A6)+1</f>
        <v>1</v>
      </c>
      <c r="B7" s="19" t="s">
        <v>327</v>
      </c>
      <c r="C7" s="236" t="s">
        <v>16</v>
      </c>
      <c r="D7" s="237">
        <v>1040</v>
      </c>
      <c r="E7" s="206"/>
      <c r="F7" s="284">
        <f>D7*E7</f>
        <v>0</v>
      </c>
    </row>
    <row r="8" spans="1:6" ht="12.75">
      <c r="A8" s="235"/>
      <c r="B8" s="19"/>
      <c r="C8" s="236"/>
      <c r="D8" s="237"/>
      <c r="E8" s="206"/>
      <c r="F8" s="284"/>
    </row>
    <row r="9" spans="1:6" ht="38.25">
      <c r="A9" s="235">
        <f>COUNT($A$1:A8)+1</f>
        <v>2</v>
      </c>
      <c r="B9" s="167" t="s">
        <v>173</v>
      </c>
      <c r="C9" s="236" t="s">
        <v>16</v>
      </c>
      <c r="D9" s="157">
        <v>50</v>
      </c>
      <c r="F9" s="284">
        <f>D9*E9</f>
        <v>0</v>
      </c>
    </row>
    <row r="11" spans="1:6" s="209" customFormat="1" ht="76.5">
      <c r="A11" s="235">
        <f>COUNT($A$1:A10)+1</f>
        <v>3</v>
      </c>
      <c r="B11" s="238" t="s">
        <v>104</v>
      </c>
      <c r="C11" s="239" t="s">
        <v>16</v>
      </c>
      <c r="D11" s="240">
        <v>351</v>
      </c>
      <c r="E11" s="208"/>
      <c r="F11" s="285">
        <f>D11*E11</f>
        <v>0</v>
      </c>
    </row>
    <row r="12" spans="1:6" s="209" customFormat="1" ht="12.75">
      <c r="A12" s="235"/>
      <c r="B12" s="167"/>
      <c r="C12" s="236"/>
      <c r="D12" s="157"/>
      <c r="E12" s="207"/>
      <c r="F12" s="195"/>
    </row>
    <row r="13" spans="1:6" ht="38.25">
      <c r="A13" s="158">
        <f>COUNT($A$1:A12)+1</f>
        <v>4</v>
      </c>
      <c r="B13" s="19" t="s">
        <v>294</v>
      </c>
      <c r="C13" s="178" t="s">
        <v>17</v>
      </c>
      <c r="D13" s="164">
        <v>130</v>
      </c>
      <c r="E13" s="210"/>
      <c r="F13" s="284">
        <f>D13*E13</f>
        <v>0</v>
      </c>
    </row>
    <row r="14" spans="1:6" ht="12.75">
      <c r="A14" s="158"/>
      <c r="B14" s="19"/>
      <c r="D14" s="164"/>
      <c r="E14" s="210"/>
      <c r="F14" s="284"/>
    </row>
    <row r="15" spans="1:6" s="213" customFormat="1" ht="63.75">
      <c r="A15" s="158">
        <f>COUNT($A$1:A14)+1</f>
        <v>5</v>
      </c>
      <c r="B15" s="241" t="s">
        <v>107</v>
      </c>
      <c r="C15" s="242"/>
      <c r="D15" s="243"/>
      <c r="E15" s="211"/>
      <c r="F15" s="286"/>
    </row>
    <row r="16" spans="1:6" s="215" customFormat="1" ht="25.5">
      <c r="A16" s="158"/>
      <c r="B16" s="244" t="s">
        <v>390</v>
      </c>
      <c r="C16" s="245" t="s">
        <v>14</v>
      </c>
      <c r="D16" s="245">
        <v>2</v>
      </c>
      <c r="E16" s="214"/>
      <c r="F16" s="287">
        <f>D16*E16</f>
        <v>0</v>
      </c>
    </row>
    <row r="17" spans="1:6" s="215" customFormat="1" ht="25.5">
      <c r="A17" s="158"/>
      <c r="B17" s="244" t="s">
        <v>391</v>
      </c>
      <c r="C17" s="245" t="s">
        <v>14</v>
      </c>
      <c r="D17" s="245">
        <v>1</v>
      </c>
      <c r="E17" s="214"/>
      <c r="F17" s="287">
        <f>D17*E17</f>
        <v>0</v>
      </c>
    </row>
    <row r="18" spans="1:6" s="215" customFormat="1" ht="25.5">
      <c r="A18" s="158"/>
      <c r="B18" s="244" t="s">
        <v>392</v>
      </c>
      <c r="C18" s="245" t="s">
        <v>14</v>
      </c>
      <c r="D18" s="245">
        <v>5</v>
      </c>
      <c r="E18" s="214"/>
      <c r="F18" s="287">
        <f>D18*E18</f>
        <v>0</v>
      </c>
    </row>
    <row r="19" spans="1:6" s="215" customFormat="1" ht="25.5">
      <c r="A19" s="158"/>
      <c r="B19" s="244" t="s">
        <v>393</v>
      </c>
      <c r="C19" s="245" t="s">
        <v>14</v>
      </c>
      <c r="D19" s="245">
        <v>5</v>
      </c>
      <c r="E19" s="214"/>
      <c r="F19" s="287">
        <f>D19*E19</f>
        <v>0</v>
      </c>
    </row>
    <row r="20" spans="1:6" s="215" customFormat="1" ht="12.75">
      <c r="A20" s="158"/>
      <c r="B20" s="244"/>
      <c r="C20" s="245"/>
      <c r="D20" s="245"/>
      <c r="E20" s="214"/>
      <c r="F20" s="287"/>
    </row>
    <row r="21" spans="1:10" ht="25.5">
      <c r="A21" s="158">
        <f>COUNT($A$1:A20)+1</f>
        <v>6</v>
      </c>
      <c r="B21" s="167" t="s">
        <v>35</v>
      </c>
      <c r="C21" s="246" t="s">
        <v>17</v>
      </c>
      <c r="D21" s="181">
        <v>8</v>
      </c>
      <c r="E21" s="216"/>
      <c r="F21" s="286">
        <f>D21*E21</f>
        <v>0</v>
      </c>
      <c r="J21" s="217"/>
    </row>
    <row r="22" spans="1:10" s="215" customFormat="1" ht="12.75">
      <c r="A22" s="158"/>
      <c r="B22" s="247"/>
      <c r="C22" s="248"/>
      <c r="D22" s="249"/>
      <c r="E22" s="218"/>
      <c r="F22" s="286"/>
      <c r="J22" s="219"/>
    </row>
    <row r="23" spans="1:11" ht="38.25">
      <c r="A23" s="158">
        <f>COUNT($A$1:A22)+1</f>
        <v>7</v>
      </c>
      <c r="B23" s="167" t="s">
        <v>36</v>
      </c>
      <c r="C23" s="178" t="s">
        <v>16</v>
      </c>
      <c r="D23" s="157">
        <v>5.1</v>
      </c>
      <c r="F23" s="286">
        <f>D23*E23</f>
        <v>0</v>
      </c>
      <c r="K23" s="220"/>
    </row>
    <row r="24" spans="1:10" s="215" customFormat="1" ht="12.75">
      <c r="A24" s="158"/>
      <c r="B24" s="247"/>
      <c r="C24" s="250"/>
      <c r="D24" s="251"/>
      <c r="E24" s="221"/>
      <c r="F24" s="286"/>
      <c r="J24" s="219"/>
    </row>
    <row r="25" spans="1:6" ht="51">
      <c r="A25" s="158">
        <f>COUNT($A$1:A24)+1</f>
        <v>8</v>
      </c>
      <c r="B25" s="167" t="s">
        <v>37</v>
      </c>
      <c r="C25" s="178" t="s">
        <v>16</v>
      </c>
      <c r="D25" s="157">
        <f>6.4+1.5-5.1</f>
        <v>2.8000000000000007</v>
      </c>
      <c r="F25" s="286">
        <f>D25*E25</f>
        <v>0</v>
      </c>
    </row>
    <row r="26" spans="1:6" ht="12.75">
      <c r="A26" s="158"/>
      <c r="F26" s="286"/>
    </row>
    <row r="27" spans="1:10" ht="25.5">
      <c r="A27" s="252" t="s">
        <v>22</v>
      </c>
      <c r="B27" s="253" t="s">
        <v>373</v>
      </c>
      <c r="C27" s="254"/>
      <c r="D27" s="255"/>
      <c r="E27" s="222"/>
      <c r="F27" s="288"/>
      <c r="J27" s="217"/>
    </row>
    <row r="28" spans="1:10" ht="12.75">
      <c r="A28" s="252"/>
      <c r="B28" s="253"/>
      <c r="C28" s="254"/>
      <c r="D28" s="255"/>
      <c r="E28" s="222"/>
      <c r="F28" s="288"/>
      <c r="J28" s="217"/>
    </row>
    <row r="29" spans="1:10" s="215" customFormat="1" ht="102">
      <c r="A29" s="158">
        <f>COUNT($A$1:A27)+1</f>
        <v>9</v>
      </c>
      <c r="B29" s="247" t="s">
        <v>346</v>
      </c>
      <c r="C29" s="178" t="s">
        <v>16</v>
      </c>
      <c r="D29" s="249">
        <v>210</v>
      </c>
      <c r="E29" s="218"/>
      <c r="F29" s="286">
        <f>D29*E29</f>
        <v>0</v>
      </c>
      <c r="J29" s="219"/>
    </row>
    <row r="30" spans="1:10" s="215" customFormat="1" ht="12.75">
      <c r="A30" s="158"/>
      <c r="B30" s="247"/>
      <c r="C30" s="178"/>
      <c r="D30" s="249"/>
      <c r="E30" s="218"/>
      <c r="F30" s="286"/>
      <c r="J30" s="219"/>
    </row>
    <row r="31" spans="1:10" s="215" customFormat="1" ht="114.75">
      <c r="A31" s="158">
        <f>COUNT($A$1:A30)+1</f>
        <v>10</v>
      </c>
      <c r="B31" s="256" t="s">
        <v>347</v>
      </c>
      <c r="C31" s="178" t="s">
        <v>16</v>
      </c>
      <c r="D31" s="249">
        <v>10</v>
      </c>
      <c r="E31" s="218"/>
      <c r="F31" s="286">
        <f>D31*E31</f>
        <v>0</v>
      </c>
      <c r="J31" s="219"/>
    </row>
    <row r="32" spans="1:10" s="215" customFormat="1" ht="12.75">
      <c r="A32" s="158"/>
      <c r="B32" s="247"/>
      <c r="C32" s="178"/>
      <c r="D32" s="249"/>
      <c r="E32" s="218"/>
      <c r="F32" s="286"/>
      <c r="J32" s="219"/>
    </row>
    <row r="33" spans="1:6" s="213" customFormat="1" ht="63.75">
      <c r="A33" s="158">
        <f>COUNT($A$1:A32)+1</f>
        <v>11</v>
      </c>
      <c r="B33" s="241" t="s">
        <v>107</v>
      </c>
      <c r="C33" s="242"/>
      <c r="D33" s="243"/>
      <c r="E33" s="211"/>
      <c r="F33" s="286"/>
    </row>
    <row r="34" spans="1:6" s="215" customFormat="1" ht="12.75">
      <c r="A34" s="158"/>
      <c r="B34" s="244" t="s">
        <v>404</v>
      </c>
      <c r="C34" s="245" t="s">
        <v>14</v>
      </c>
      <c r="D34" s="245">
        <v>2</v>
      </c>
      <c r="E34" s="214"/>
      <c r="F34" s="287">
        <f>D34*E34</f>
        <v>0</v>
      </c>
    </row>
    <row r="35" spans="1:6" s="215" customFormat="1" ht="25.5">
      <c r="A35" s="158"/>
      <c r="B35" s="244" t="s">
        <v>403</v>
      </c>
      <c r="C35" s="245" t="s">
        <v>14</v>
      </c>
      <c r="D35" s="245">
        <v>1</v>
      </c>
      <c r="E35" s="214"/>
      <c r="F35" s="287">
        <f>D35*E35</f>
        <v>0</v>
      </c>
    </row>
    <row r="36" spans="1:6" s="215" customFormat="1" ht="12.75">
      <c r="A36" s="158"/>
      <c r="B36" s="244"/>
      <c r="C36" s="245"/>
      <c r="D36" s="245"/>
      <c r="E36" s="214"/>
      <c r="F36" s="287"/>
    </row>
    <row r="37" spans="1:10" ht="25.5">
      <c r="A37" s="158">
        <f>COUNT($A$1:A36)+1</f>
        <v>12</v>
      </c>
      <c r="B37" s="167" t="s">
        <v>35</v>
      </c>
      <c r="C37" s="246" t="s">
        <v>17</v>
      </c>
      <c r="D37" s="181">
        <v>108</v>
      </c>
      <c r="E37" s="216"/>
      <c r="F37" s="286">
        <f>D37*E37</f>
        <v>0</v>
      </c>
      <c r="J37" s="217"/>
    </row>
    <row r="38" spans="1:10" s="215" customFormat="1" ht="12.75">
      <c r="A38" s="158"/>
      <c r="B38" s="247"/>
      <c r="C38" s="248"/>
      <c r="D38" s="249"/>
      <c r="E38" s="218"/>
      <c r="F38" s="286"/>
      <c r="J38" s="219"/>
    </row>
    <row r="39" spans="1:11" ht="38.25">
      <c r="A39" s="158">
        <f>COUNT($A$1:A38)+1</f>
        <v>13</v>
      </c>
      <c r="B39" s="167" t="s">
        <v>36</v>
      </c>
      <c r="C39" s="178" t="s">
        <v>16</v>
      </c>
      <c r="D39" s="157">
        <v>164</v>
      </c>
      <c r="F39" s="286">
        <f>D39*E39</f>
        <v>0</v>
      </c>
      <c r="K39" s="220"/>
    </row>
    <row r="40" spans="1:10" s="215" customFormat="1" ht="12.75">
      <c r="A40" s="158"/>
      <c r="B40" s="247"/>
      <c r="C40" s="250"/>
      <c r="D40" s="251"/>
      <c r="E40" s="221"/>
      <c r="F40" s="286"/>
      <c r="J40" s="219"/>
    </row>
    <row r="41" spans="1:6" ht="51">
      <c r="A41" s="158">
        <f>COUNT($A$1:A40)+1</f>
        <v>14</v>
      </c>
      <c r="B41" s="167" t="s">
        <v>37</v>
      </c>
      <c r="C41" s="178" t="s">
        <v>16</v>
      </c>
      <c r="D41" s="157">
        <v>56</v>
      </c>
      <c r="F41" s="286">
        <f>D41*E41</f>
        <v>0</v>
      </c>
    </row>
    <row r="42" spans="1:6" ht="12.75">
      <c r="A42" s="235"/>
      <c r="F42" s="289"/>
    </row>
    <row r="43" spans="1:2" ht="12.75">
      <c r="A43" s="252" t="s">
        <v>25</v>
      </c>
      <c r="B43" s="253" t="s">
        <v>374</v>
      </c>
    </row>
    <row r="44" spans="1:2" ht="12.75">
      <c r="A44" s="252"/>
      <c r="B44" s="253"/>
    </row>
    <row r="45" spans="1:6" ht="102">
      <c r="A45" s="235">
        <f>COUNT($A$1:A42)+1</f>
        <v>15</v>
      </c>
      <c r="B45" s="247" t="s">
        <v>174</v>
      </c>
      <c r="C45" s="178" t="s">
        <v>16</v>
      </c>
      <c r="D45" s="157">
        <v>72</v>
      </c>
      <c r="F45" s="284">
        <f>D45*E45</f>
        <v>0</v>
      </c>
    </row>
    <row r="46" spans="1:6" ht="12.75">
      <c r="A46" s="235"/>
      <c r="B46" s="30"/>
      <c r="F46" s="289"/>
    </row>
    <row r="47" spans="1:6" ht="114.75">
      <c r="A47" s="235">
        <f>COUNT($A$1:A46)+1</f>
        <v>16</v>
      </c>
      <c r="B47" s="256" t="s">
        <v>175</v>
      </c>
      <c r="C47" s="178" t="s">
        <v>16</v>
      </c>
      <c r="D47" s="157">
        <v>9</v>
      </c>
      <c r="F47" s="284">
        <f>D47*E47</f>
        <v>0</v>
      </c>
    </row>
    <row r="48" spans="1:6" ht="12.75">
      <c r="A48" s="235"/>
      <c r="B48" s="256"/>
      <c r="F48" s="289"/>
    </row>
    <row r="49" spans="1:10" ht="25.5">
      <c r="A49" s="235">
        <f>COUNT($A$1:A48)+1</f>
        <v>17</v>
      </c>
      <c r="B49" s="167" t="s">
        <v>35</v>
      </c>
      <c r="C49" s="246" t="s">
        <v>17</v>
      </c>
      <c r="D49" s="181">
        <v>106</v>
      </c>
      <c r="E49" s="216"/>
      <c r="F49" s="286">
        <f>D49*E49</f>
        <v>0</v>
      </c>
      <c r="J49" s="217"/>
    </row>
    <row r="50" ht="12.75">
      <c r="F50" s="289"/>
    </row>
    <row r="51" spans="1:6" s="225" customFormat="1" ht="38.25">
      <c r="A51" s="235">
        <f>COUNT($A$1:A50)+1</f>
        <v>18</v>
      </c>
      <c r="B51" s="167" t="s">
        <v>36</v>
      </c>
      <c r="C51" s="176" t="s">
        <v>16</v>
      </c>
      <c r="D51" s="257">
        <v>47</v>
      </c>
      <c r="E51" s="224"/>
      <c r="F51" s="73">
        <f>D51*E51</f>
        <v>0</v>
      </c>
    </row>
    <row r="52" spans="1:6" ht="12.75">
      <c r="A52" s="158"/>
      <c r="B52" s="258"/>
      <c r="C52" s="259"/>
      <c r="D52" s="164"/>
      <c r="E52" s="210"/>
      <c r="F52" s="290"/>
    </row>
    <row r="53" spans="1:6" s="225" customFormat="1" ht="76.5">
      <c r="A53" s="235">
        <f>COUNT($A$1:A52)+1</f>
        <v>19</v>
      </c>
      <c r="B53" s="30" t="s">
        <v>176</v>
      </c>
      <c r="C53" s="176" t="s">
        <v>16</v>
      </c>
      <c r="D53" s="257">
        <v>11</v>
      </c>
      <c r="E53" s="224"/>
      <c r="F53" s="73">
        <f>D53*E53</f>
        <v>0</v>
      </c>
    </row>
    <row r="55" spans="1:6" s="225" customFormat="1" ht="76.5">
      <c r="A55" s="235">
        <f>COUNT($A$1:A54)+1</f>
        <v>20</v>
      </c>
      <c r="B55" s="260" t="s">
        <v>177</v>
      </c>
      <c r="C55" s="261" t="s">
        <v>14</v>
      </c>
      <c r="D55" s="262">
        <v>1</v>
      </c>
      <c r="E55" s="226"/>
      <c r="F55" s="73">
        <f>D55*E55</f>
        <v>0</v>
      </c>
    </row>
    <row r="56" spans="1:6" s="225" customFormat="1" ht="12.75">
      <c r="A56" s="8"/>
      <c r="B56" s="31"/>
      <c r="C56" s="6"/>
      <c r="D56" s="7"/>
      <c r="E56" s="227"/>
      <c r="F56" s="74"/>
    </row>
    <row r="57" spans="1:6" s="225" customFormat="1" ht="51">
      <c r="A57" s="235">
        <f>COUNT($A$1:A56)+1</f>
        <v>21</v>
      </c>
      <c r="B57" s="167" t="s">
        <v>37</v>
      </c>
      <c r="C57" s="176" t="s">
        <v>16</v>
      </c>
      <c r="D57" s="257">
        <v>26</v>
      </c>
      <c r="E57" s="224"/>
      <c r="F57" s="73">
        <f>D57*E57</f>
        <v>0</v>
      </c>
    </row>
    <row r="59" spans="1:6" s="229" customFormat="1" ht="15">
      <c r="A59" s="235">
        <f>COUNT($A$1:A58)+1</f>
        <v>22</v>
      </c>
      <c r="B59" s="263" t="s">
        <v>178</v>
      </c>
      <c r="C59" s="180" t="s">
        <v>18</v>
      </c>
      <c r="D59" s="264">
        <v>160</v>
      </c>
      <c r="E59" s="228"/>
      <c r="F59" s="291">
        <f>E59*D59</f>
        <v>0</v>
      </c>
    </row>
    <row r="60" spans="1:6" s="229" customFormat="1" ht="15">
      <c r="A60" s="265"/>
      <c r="B60" s="266"/>
      <c r="C60" s="267"/>
      <c r="D60" s="264"/>
      <c r="E60" s="230"/>
      <c r="F60" s="292"/>
    </row>
    <row r="61" spans="1:2" ht="12.75">
      <c r="A61" s="252" t="s">
        <v>31</v>
      </c>
      <c r="B61" s="253" t="s">
        <v>348</v>
      </c>
    </row>
    <row r="62" spans="1:2" ht="12.75">
      <c r="A62" s="252"/>
      <c r="B62" s="253"/>
    </row>
    <row r="63" spans="1:6" s="231" customFormat="1" ht="12.75">
      <c r="A63" s="235">
        <f>COUNT($A$1:A61)+1</f>
        <v>23</v>
      </c>
      <c r="B63" s="268" t="s">
        <v>349</v>
      </c>
      <c r="C63" s="269" t="s">
        <v>350</v>
      </c>
      <c r="D63" s="270">
        <v>225</v>
      </c>
      <c r="E63" s="49"/>
      <c r="F63" s="291">
        <f>D63*E63</f>
        <v>0</v>
      </c>
    </row>
    <row r="64" spans="1:6" s="231" customFormat="1" ht="12.75">
      <c r="A64" s="271"/>
      <c r="B64" s="272"/>
      <c r="C64" s="271"/>
      <c r="D64" s="270"/>
      <c r="E64" s="49"/>
      <c r="F64" s="72"/>
    </row>
    <row r="65" spans="1:9" s="231" customFormat="1" ht="76.5">
      <c r="A65" s="273">
        <f>A63+1</f>
        <v>24</v>
      </c>
      <c r="B65" s="268" t="s">
        <v>351</v>
      </c>
      <c r="C65" s="269" t="s">
        <v>350</v>
      </c>
      <c r="D65" s="270">
        <v>225</v>
      </c>
      <c r="E65" s="49"/>
      <c r="F65" s="72">
        <f>D65*E65</f>
        <v>0</v>
      </c>
      <c r="I65" s="232"/>
    </row>
    <row r="66" spans="1:6" s="231" customFormat="1" ht="12.75">
      <c r="A66" s="274"/>
      <c r="B66" s="272"/>
      <c r="C66" s="271"/>
      <c r="D66" s="275"/>
      <c r="E66" s="49"/>
      <c r="F66" s="72"/>
    </row>
    <row r="67" spans="1:6" s="231" customFormat="1" ht="12.75">
      <c r="A67" s="273">
        <f>A65+1</f>
        <v>25</v>
      </c>
      <c r="B67" s="268" t="s">
        <v>352</v>
      </c>
      <c r="C67" s="269" t="s">
        <v>350</v>
      </c>
      <c r="D67" s="270">
        <v>45</v>
      </c>
      <c r="E67" s="49"/>
      <c r="F67" s="72">
        <f>D67*E67</f>
        <v>0</v>
      </c>
    </row>
    <row r="68" spans="1:6" s="231" customFormat="1" ht="12.75">
      <c r="A68" s="273"/>
      <c r="B68" s="276"/>
      <c r="C68" s="269"/>
      <c r="D68" s="270"/>
      <c r="E68" s="50"/>
      <c r="F68" s="72"/>
    </row>
    <row r="69" spans="1:6" s="231" customFormat="1" ht="78">
      <c r="A69" s="273">
        <f>A67+1</f>
        <v>26</v>
      </c>
      <c r="B69" s="277" t="s">
        <v>353</v>
      </c>
      <c r="C69" s="269" t="s">
        <v>14</v>
      </c>
      <c r="D69" s="270">
        <v>17</v>
      </c>
      <c r="E69" s="49"/>
      <c r="F69" s="72">
        <f>D69*E69</f>
        <v>0</v>
      </c>
    </row>
    <row r="70" spans="1:6" s="231" customFormat="1" ht="12.75">
      <c r="A70" s="273"/>
      <c r="B70" s="276"/>
      <c r="C70" s="269"/>
      <c r="D70" s="270"/>
      <c r="E70" s="50"/>
      <c r="F70" s="72"/>
    </row>
    <row r="71" spans="1:6" s="231" customFormat="1" ht="76.5">
      <c r="A71" s="273">
        <f>A69+1</f>
        <v>27</v>
      </c>
      <c r="B71" s="19" t="s">
        <v>354</v>
      </c>
      <c r="C71" s="278" t="s">
        <v>14</v>
      </c>
      <c r="D71" s="270">
        <v>1</v>
      </c>
      <c r="E71" s="53"/>
      <c r="F71" s="72">
        <f>E71*D71</f>
        <v>0</v>
      </c>
    </row>
    <row r="72" spans="1:6" s="231" customFormat="1" ht="12.75">
      <c r="A72" s="273"/>
      <c r="B72" s="276"/>
      <c r="C72" s="269"/>
      <c r="D72" s="270"/>
      <c r="E72" s="50"/>
      <c r="F72" s="72"/>
    </row>
    <row r="73" spans="1:6" s="231" customFormat="1" ht="65.25">
      <c r="A73" s="273">
        <f>A71+1</f>
        <v>28</v>
      </c>
      <c r="B73" s="268" t="s">
        <v>355</v>
      </c>
      <c r="C73" s="269" t="s">
        <v>14</v>
      </c>
      <c r="D73" s="270">
        <v>17</v>
      </c>
      <c r="E73" s="50"/>
      <c r="F73" s="72">
        <f>D73*E73</f>
        <v>0</v>
      </c>
    </row>
    <row r="74" spans="1:6" s="231" customFormat="1" ht="12.75">
      <c r="A74" s="279"/>
      <c r="B74" s="272"/>
      <c r="C74" s="271"/>
      <c r="D74" s="275"/>
      <c r="E74" s="49"/>
      <c r="F74" s="72"/>
    </row>
    <row r="75" spans="1:6" s="231" customFormat="1" ht="51">
      <c r="A75" s="273">
        <f>A73+1</f>
        <v>29</v>
      </c>
      <c r="B75" s="272" t="s">
        <v>356</v>
      </c>
      <c r="C75" s="269" t="s">
        <v>350</v>
      </c>
      <c r="D75" s="280">
        <f>D63</f>
        <v>225</v>
      </c>
      <c r="E75" s="49"/>
      <c r="F75" s="72">
        <f>D75*E75</f>
        <v>0</v>
      </c>
    </row>
    <row r="76" spans="1:6" ht="12.75">
      <c r="A76" s="281"/>
      <c r="C76" s="176"/>
      <c r="F76" s="291"/>
    </row>
    <row r="77" spans="1:7" s="136" customFormat="1" ht="12.75">
      <c r="A77" s="169"/>
      <c r="B77" s="170"/>
      <c r="C77" s="171"/>
      <c r="D77" s="153"/>
      <c r="E77" s="233" t="s">
        <v>29</v>
      </c>
      <c r="F77" s="198">
        <f>SUM(F5:F76)</f>
        <v>0</v>
      </c>
      <c r="G77" s="135"/>
    </row>
    <row r="78" spans="1:6" ht="12.75">
      <c r="A78" s="158"/>
      <c r="C78" s="259"/>
      <c r="D78" s="164"/>
      <c r="E78" s="210"/>
      <c r="F78" s="196"/>
    </row>
    <row r="79" spans="1:6" ht="12.75">
      <c r="A79" s="172"/>
      <c r="B79" s="179" t="s">
        <v>38</v>
      </c>
      <c r="C79" s="180"/>
      <c r="D79" s="181"/>
      <c r="E79" s="216"/>
      <c r="F79" s="201"/>
    </row>
    <row r="80" spans="1:6" ht="12.75">
      <c r="A80" s="182" t="s">
        <v>22</v>
      </c>
      <c r="B80" s="183" t="s">
        <v>28</v>
      </c>
      <c r="C80" s="184"/>
      <c r="D80" s="185"/>
      <c r="E80" s="216"/>
      <c r="F80" s="201">
        <f>F77</f>
        <v>0</v>
      </c>
    </row>
    <row r="81" spans="1:6" ht="12.75">
      <c r="A81" s="182" t="s">
        <v>25</v>
      </c>
      <c r="B81" s="186" t="s">
        <v>65</v>
      </c>
      <c r="C81" s="180"/>
      <c r="D81" s="187"/>
      <c r="E81" s="216"/>
      <c r="F81" s="201">
        <f>SUM(F80:F80)*0.1</f>
        <v>0</v>
      </c>
    </row>
    <row r="82" spans="1:6" ht="12.75">
      <c r="A82" s="282"/>
      <c r="B82" s="189" t="s">
        <v>39</v>
      </c>
      <c r="C82" s="190"/>
      <c r="D82" s="191"/>
      <c r="E82" s="234"/>
      <c r="F82" s="202">
        <f>SUM(F80:F81)</f>
        <v>0</v>
      </c>
    </row>
    <row r="83" spans="1:6" ht="12.75">
      <c r="A83" s="158"/>
      <c r="C83" s="180"/>
      <c r="D83" s="180"/>
      <c r="E83" s="216"/>
      <c r="F83" s="286"/>
    </row>
    <row r="84" spans="1:6" s="133" customFormat="1" ht="12.75">
      <c r="A84" s="158"/>
      <c r="B84" s="167"/>
      <c r="C84" s="178"/>
      <c r="D84" s="157"/>
      <c r="E84" s="207"/>
      <c r="F84" s="195"/>
    </row>
    <row r="85" spans="1:6" s="133" customFormat="1" ht="12.75">
      <c r="A85" s="158"/>
      <c r="B85" s="167"/>
      <c r="C85" s="178"/>
      <c r="D85" s="157"/>
      <c r="E85" s="207"/>
      <c r="F85" s="195"/>
    </row>
    <row r="86" spans="1:6" s="133" customFormat="1" ht="12.75">
      <c r="A86" s="158"/>
      <c r="B86" s="167"/>
      <c r="C86" s="178"/>
      <c r="D86" s="157"/>
      <c r="E86" s="207"/>
      <c r="F86" s="195"/>
    </row>
    <row r="87" spans="1:6" s="133" customFormat="1" ht="12.75">
      <c r="A87" s="158"/>
      <c r="B87" s="167"/>
      <c r="C87" s="178"/>
      <c r="D87" s="157"/>
      <c r="E87" s="207"/>
      <c r="F87" s="195"/>
    </row>
    <row r="88" spans="1:6" s="133" customFormat="1" ht="12.75">
      <c r="A88" s="158"/>
      <c r="B88" s="167"/>
      <c r="C88" s="178"/>
      <c r="D88" s="157"/>
      <c r="E88" s="207"/>
      <c r="F88" s="195"/>
    </row>
    <row r="89" spans="1:6" s="133" customFormat="1" ht="12.75">
      <c r="A89" s="158"/>
      <c r="B89" s="167"/>
      <c r="C89" s="178"/>
      <c r="D89" s="157"/>
      <c r="E89" s="207"/>
      <c r="F89" s="195"/>
    </row>
    <row r="90" spans="1:6" s="133" customFormat="1" ht="12.75">
      <c r="A90" s="158"/>
      <c r="B90" s="167"/>
      <c r="C90" s="178"/>
      <c r="D90" s="157"/>
      <c r="E90" s="207"/>
      <c r="F90" s="195"/>
    </row>
    <row r="91" spans="1:6" s="133" customFormat="1" ht="12.75">
      <c r="A91" s="158"/>
      <c r="B91" s="167"/>
      <c r="C91" s="178"/>
      <c r="D91" s="157"/>
      <c r="E91" s="207"/>
      <c r="F91" s="195"/>
    </row>
    <row r="92" spans="1:6" s="133" customFormat="1" ht="12.75">
      <c r="A92" s="158"/>
      <c r="B92" s="167"/>
      <c r="C92" s="178"/>
      <c r="D92" s="157"/>
      <c r="E92" s="207"/>
      <c r="F92" s="195"/>
    </row>
    <row r="93" spans="1:6" s="133" customFormat="1" ht="12.75">
      <c r="A93" s="158"/>
      <c r="B93" s="167"/>
      <c r="C93" s="178"/>
      <c r="D93" s="157"/>
      <c r="E93" s="207"/>
      <c r="F93" s="195"/>
    </row>
    <row r="94" spans="1:6" s="133" customFormat="1" ht="12.75">
      <c r="A94" s="158"/>
      <c r="B94" s="167"/>
      <c r="C94" s="178"/>
      <c r="D94" s="157"/>
      <c r="E94" s="207"/>
      <c r="F94" s="195"/>
    </row>
    <row r="95" spans="1:6" s="133" customFormat="1" ht="12.75">
      <c r="A95" s="158"/>
      <c r="B95" s="167"/>
      <c r="C95" s="178"/>
      <c r="D95" s="157"/>
      <c r="E95" s="207"/>
      <c r="F95" s="195"/>
    </row>
    <row r="96" spans="1:6" s="133" customFormat="1" ht="12.75">
      <c r="A96" s="158"/>
      <c r="B96" s="167"/>
      <c r="C96" s="178"/>
      <c r="D96" s="157"/>
      <c r="E96" s="207"/>
      <c r="F96" s="195"/>
    </row>
    <row r="97" spans="1:6" s="133" customFormat="1" ht="12.75">
      <c r="A97" s="158"/>
      <c r="B97" s="167"/>
      <c r="C97" s="178"/>
      <c r="D97" s="157"/>
      <c r="E97" s="207"/>
      <c r="F97" s="195"/>
    </row>
    <row r="98" spans="1:6" s="133" customFormat="1" ht="12.75">
      <c r="A98" s="158"/>
      <c r="B98" s="167"/>
      <c r="C98" s="178"/>
      <c r="D98" s="157"/>
      <c r="E98" s="207"/>
      <c r="F98" s="195"/>
    </row>
    <row r="99" spans="1:6" s="133" customFormat="1" ht="12.75">
      <c r="A99" s="158"/>
      <c r="B99" s="167"/>
      <c r="C99" s="178"/>
      <c r="D99" s="157"/>
      <c r="E99" s="207"/>
      <c r="F99" s="195"/>
    </row>
    <row r="100" spans="1:6" s="133" customFormat="1" ht="12.75">
      <c r="A100" s="158"/>
      <c r="B100" s="167"/>
      <c r="C100" s="178"/>
      <c r="D100" s="157"/>
      <c r="E100" s="207"/>
      <c r="F100" s="195"/>
    </row>
    <row r="101" spans="1:6" s="133" customFormat="1" ht="12.75">
      <c r="A101" s="158"/>
      <c r="B101" s="167"/>
      <c r="C101" s="178"/>
      <c r="D101" s="157"/>
      <c r="E101" s="207"/>
      <c r="F101" s="195"/>
    </row>
    <row r="102" spans="1:6" s="133" customFormat="1" ht="12.75">
      <c r="A102" s="158"/>
      <c r="B102" s="167"/>
      <c r="C102" s="178"/>
      <c r="D102" s="157"/>
      <c r="E102" s="207"/>
      <c r="F102" s="195"/>
    </row>
    <row r="103" spans="1:6" s="133" customFormat="1" ht="12.75">
      <c r="A103" s="158"/>
      <c r="B103" s="167"/>
      <c r="C103" s="178"/>
      <c r="D103" s="157"/>
      <c r="E103" s="207"/>
      <c r="F103" s="195"/>
    </row>
    <row r="104" spans="1:6" s="133" customFormat="1" ht="12.75">
      <c r="A104" s="158"/>
      <c r="B104" s="167"/>
      <c r="C104" s="178"/>
      <c r="D104" s="157"/>
      <c r="E104" s="207"/>
      <c r="F104" s="195"/>
    </row>
    <row r="105" spans="1:6" s="133" customFormat="1" ht="12.75">
      <c r="A105" s="158"/>
      <c r="B105" s="167"/>
      <c r="C105" s="178"/>
      <c r="D105" s="157"/>
      <c r="E105" s="207"/>
      <c r="F105" s="195"/>
    </row>
    <row r="106" spans="1:6" s="133" customFormat="1" ht="12.75">
      <c r="A106" s="158"/>
      <c r="B106" s="167"/>
      <c r="C106" s="178"/>
      <c r="D106" s="157"/>
      <c r="E106" s="207"/>
      <c r="F106" s="195"/>
    </row>
    <row r="107" spans="1:6" s="133" customFormat="1" ht="12.75">
      <c r="A107" s="158"/>
      <c r="B107" s="167"/>
      <c r="C107" s="178"/>
      <c r="D107" s="157"/>
      <c r="E107" s="207"/>
      <c r="F107" s="195"/>
    </row>
    <row r="108" spans="1:6" s="133" customFormat="1" ht="12.75">
      <c r="A108" s="158"/>
      <c r="B108" s="167"/>
      <c r="C108" s="178"/>
      <c r="D108" s="157"/>
      <c r="E108" s="207"/>
      <c r="F108" s="195"/>
    </row>
    <row r="109" spans="1:6" s="133" customFormat="1" ht="12.75">
      <c r="A109" s="158"/>
      <c r="B109" s="167"/>
      <c r="C109" s="178"/>
      <c r="D109" s="157"/>
      <c r="E109" s="207"/>
      <c r="F109" s="195"/>
    </row>
    <row r="110" spans="1:6" s="133" customFormat="1" ht="12.75">
      <c r="A110" s="158"/>
      <c r="B110" s="167"/>
      <c r="C110" s="178"/>
      <c r="D110" s="157"/>
      <c r="E110" s="207"/>
      <c r="F110" s="195"/>
    </row>
    <row r="111" spans="1:6" s="133" customFormat="1" ht="12.75">
      <c r="A111" s="158"/>
      <c r="B111" s="167"/>
      <c r="C111" s="178"/>
      <c r="D111" s="157"/>
      <c r="E111" s="207"/>
      <c r="F111" s="195"/>
    </row>
    <row r="112" spans="1:6" s="133" customFormat="1" ht="12.75">
      <c r="A112" s="158"/>
      <c r="B112" s="167"/>
      <c r="C112" s="178"/>
      <c r="D112" s="157"/>
      <c r="E112" s="207"/>
      <c r="F112" s="195"/>
    </row>
    <row r="113" spans="1:6" s="133" customFormat="1" ht="12.75">
      <c r="A113" s="158"/>
      <c r="B113" s="167"/>
      <c r="C113" s="178"/>
      <c r="D113" s="157"/>
      <c r="E113" s="207"/>
      <c r="F113" s="195"/>
    </row>
    <row r="114" spans="1:6" s="133" customFormat="1" ht="12.75">
      <c r="A114" s="158"/>
      <c r="B114" s="167"/>
      <c r="C114" s="178"/>
      <c r="D114" s="157"/>
      <c r="E114" s="207"/>
      <c r="F114" s="195"/>
    </row>
    <row r="115" spans="1:6" s="133" customFormat="1" ht="12.75">
      <c r="A115" s="158"/>
      <c r="B115" s="167"/>
      <c r="C115" s="178"/>
      <c r="D115" s="157"/>
      <c r="E115" s="207"/>
      <c r="F115" s="195"/>
    </row>
    <row r="116" spans="1:6" s="133" customFormat="1" ht="12.75">
      <c r="A116" s="158"/>
      <c r="B116" s="167"/>
      <c r="C116" s="178"/>
      <c r="D116" s="157"/>
      <c r="E116" s="207"/>
      <c r="F116" s="195"/>
    </row>
    <row r="117" spans="1:6" s="133" customFormat="1" ht="12.75">
      <c r="A117" s="158"/>
      <c r="B117" s="167"/>
      <c r="C117" s="178"/>
      <c r="D117" s="157"/>
      <c r="E117" s="207"/>
      <c r="F117" s="195"/>
    </row>
    <row r="118" spans="1:6" s="133" customFormat="1" ht="12.75">
      <c r="A118" s="158"/>
      <c r="B118" s="167"/>
      <c r="C118" s="178"/>
      <c r="D118" s="157"/>
      <c r="E118" s="207"/>
      <c r="F118" s="195"/>
    </row>
    <row r="119" spans="1:6" s="133" customFormat="1" ht="12.75">
      <c r="A119" s="158"/>
      <c r="B119" s="167"/>
      <c r="C119" s="178"/>
      <c r="D119" s="157"/>
      <c r="E119" s="207"/>
      <c r="F119" s="195"/>
    </row>
    <row r="120" spans="1:6" s="133" customFormat="1" ht="12.75">
      <c r="A120" s="158"/>
      <c r="B120" s="167"/>
      <c r="C120" s="178"/>
      <c r="D120" s="157"/>
      <c r="E120" s="207"/>
      <c r="F120" s="195"/>
    </row>
    <row r="121" spans="1:6" s="133" customFormat="1" ht="12.75">
      <c r="A121" s="158"/>
      <c r="B121" s="167"/>
      <c r="C121" s="178"/>
      <c r="D121" s="157"/>
      <c r="E121" s="207"/>
      <c r="F121" s="195"/>
    </row>
    <row r="122" spans="1:6" s="133" customFormat="1" ht="12.75">
      <c r="A122" s="158"/>
      <c r="B122" s="167"/>
      <c r="C122" s="178"/>
      <c r="D122" s="157"/>
      <c r="E122" s="207"/>
      <c r="F122" s="195"/>
    </row>
    <row r="123" spans="1:6" s="133" customFormat="1" ht="12.75">
      <c r="A123" s="158"/>
      <c r="B123" s="167"/>
      <c r="C123" s="178"/>
      <c r="D123" s="157"/>
      <c r="E123" s="207"/>
      <c r="F123" s="195"/>
    </row>
    <row r="124" spans="1:6" s="133" customFormat="1" ht="12.75">
      <c r="A124" s="158"/>
      <c r="B124" s="167"/>
      <c r="C124" s="178"/>
      <c r="D124" s="157"/>
      <c r="E124" s="207"/>
      <c r="F124" s="195"/>
    </row>
    <row r="125" spans="1:6" s="133" customFormat="1" ht="12.75">
      <c r="A125" s="158"/>
      <c r="B125" s="167"/>
      <c r="C125" s="178"/>
      <c r="D125" s="157"/>
      <c r="E125" s="207"/>
      <c r="F125" s="195"/>
    </row>
    <row r="126" spans="1:6" s="133" customFormat="1" ht="12.75">
      <c r="A126" s="158"/>
      <c r="B126" s="167"/>
      <c r="C126" s="178"/>
      <c r="D126" s="157"/>
      <c r="E126" s="207"/>
      <c r="F126" s="195"/>
    </row>
    <row r="127" spans="1:6" s="133" customFormat="1" ht="12.75">
      <c r="A127" s="158"/>
      <c r="B127" s="167"/>
      <c r="C127" s="178"/>
      <c r="D127" s="157"/>
      <c r="E127" s="207"/>
      <c r="F127" s="195"/>
    </row>
    <row r="128" spans="1:6" s="133" customFormat="1" ht="12.75">
      <c r="A128" s="158"/>
      <c r="B128" s="167"/>
      <c r="C128" s="178"/>
      <c r="D128" s="157"/>
      <c r="E128" s="207"/>
      <c r="F128" s="195"/>
    </row>
    <row r="129" spans="1:6" s="133" customFormat="1" ht="12.75">
      <c r="A129" s="158"/>
      <c r="B129" s="167"/>
      <c r="C129" s="178"/>
      <c r="D129" s="157"/>
      <c r="E129" s="207"/>
      <c r="F129" s="195"/>
    </row>
    <row r="130" spans="1:6" s="133" customFormat="1" ht="12.75">
      <c r="A130" s="158"/>
      <c r="B130" s="167"/>
      <c r="C130" s="178"/>
      <c r="D130" s="157"/>
      <c r="E130" s="207"/>
      <c r="F130" s="195"/>
    </row>
    <row r="131" spans="1:6" s="133" customFormat="1" ht="12.75">
      <c r="A131" s="158"/>
      <c r="B131" s="167"/>
      <c r="C131" s="178"/>
      <c r="D131" s="157"/>
      <c r="E131" s="207"/>
      <c r="F131" s="195"/>
    </row>
    <row r="132" spans="1:6" s="133" customFormat="1" ht="12.75">
      <c r="A132" s="158"/>
      <c r="B132" s="167"/>
      <c r="C132" s="178"/>
      <c r="D132" s="157"/>
      <c r="E132" s="207"/>
      <c r="F132" s="195"/>
    </row>
    <row r="133" spans="1:6" s="133" customFormat="1" ht="12.75">
      <c r="A133" s="158"/>
      <c r="B133" s="167"/>
      <c r="C133" s="178"/>
      <c r="D133" s="157"/>
      <c r="E133" s="207"/>
      <c r="F133" s="195"/>
    </row>
    <row r="134" spans="1:6" s="133" customFormat="1" ht="12.75">
      <c r="A134" s="158"/>
      <c r="B134" s="167"/>
      <c r="C134" s="178"/>
      <c r="D134" s="157"/>
      <c r="E134" s="207"/>
      <c r="F134" s="195"/>
    </row>
    <row r="135" spans="1:6" s="133" customFormat="1" ht="12.75">
      <c r="A135" s="158"/>
      <c r="B135" s="167"/>
      <c r="C135" s="178"/>
      <c r="D135" s="157"/>
      <c r="E135" s="207"/>
      <c r="F135" s="195"/>
    </row>
    <row r="136" spans="1:6" s="133" customFormat="1" ht="12.75">
      <c r="A136" s="158"/>
      <c r="B136" s="167"/>
      <c r="C136" s="178"/>
      <c r="D136" s="157"/>
      <c r="E136" s="207"/>
      <c r="F136" s="195"/>
    </row>
    <row r="137" spans="1:6" s="133" customFormat="1" ht="12.75">
      <c r="A137" s="158"/>
      <c r="B137" s="167"/>
      <c r="C137" s="178"/>
      <c r="D137" s="157"/>
      <c r="E137" s="207"/>
      <c r="F137" s="195"/>
    </row>
    <row r="138" spans="1:6" s="133" customFormat="1" ht="12.75">
      <c r="A138" s="158"/>
      <c r="B138" s="167"/>
      <c r="C138" s="178"/>
      <c r="D138" s="157"/>
      <c r="E138" s="207"/>
      <c r="F138" s="195"/>
    </row>
    <row r="139" spans="1:6" s="133" customFormat="1" ht="12.75">
      <c r="A139" s="158"/>
      <c r="B139" s="167"/>
      <c r="C139" s="178"/>
      <c r="D139" s="157"/>
      <c r="E139" s="207"/>
      <c r="F139" s="195"/>
    </row>
    <row r="140" spans="1:6" s="133" customFormat="1" ht="12.75">
      <c r="A140" s="158"/>
      <c r="B140" s="167"/>
      <c r="C140" s="178"/>
      <c r="D140" s="157"/>
      <c r="E140" s="207"/>
      <c r="F140" s="195"/>
    </row>
    <row r="141" spans="1:6" s="133" customFormat="1" ht="12.75">
      <c r="A141" s="158"/>
      <c r="B141" s="167"/>
      <c r="C141" s="178"/>
      <c r="D141" s="157"/>
      <c r="E141" s="207"/>
      <c r="F141" s="195"/>
    </row>
    <row r="142" spans="1:6" s="133" customFormat="1" ht="12.75">
      <c r="A142" s="158"/>
      <c r="B142" s="167"/>
      <c r="C142" s="178"/>
      <c r="D142" s="157"/>
      <c r="E142" s="207"/>
      <c r="F142" s="195"/>
    </row>
    <row r="143" spans="1:6" s="133" customFormat="1" ht="12.75">
      <c r="A143" s="158"/>
      <c r="B143" s="167"/>
      <c r="C143" s="178"/>
      <c r="D143" s="157"/>
      <c r="E143" s="207"/>
      <c r="F143" s="195"/>
    </row>
    <row r="144" spans="1:6" s="133" customFormat="1" ht="12.75">
      <c r="A144" s="158"/>
      <c r="B144" s="167"/>
      <c r="C144" s="178"/>
      <c r="D144" s="157"/>
      <c r="E144" s="207"/>
      <c r="F144" s="195"/>
    </row>
    <row r="145" spans="1:6" s="133" customFormat="1" ht="12.75">
      <c r="A145" s="158"/>
      <c r="B145" s="167"/>
      <c r="C145" s="178"/>
      <c r="D145" s="157"/>
      <c r="E145" s="207"/>
      <c r="F145" s="195"/>
    </row>
    <row r="146" spans="1:6" s="133" customFormat="1" ht="12.75">
      <c r="A146" s="158"/>
      <c r="B146" s="167"/>
      <c r="C146" s="178"/>
      <c r="D146" s="157"/>
      <c r="E146" s="207"/>
      <c r="F146" s="195"/>
    </row>
    <row r="147" spans="1:6" s="133" customFormat="1" ht="12.75">
      <c r="A147" s="158"/>
      <c r="B147" s="167"/>
      <c r="C147" s="178"/>
      <c r="D147" s="157"/>
      <c r="E147" s="207"/>
      <c r="F147" s="195"/>
    </row>
    <row r="148" spans="1:6" s="133" customFormat="1" ht="12.75">
      <c r="A148" s="158"/>
      <c r="B148" s="167"/>
      <c r="C148" s="178"/>
      <c r="D148" s="157"/>
      <c r="E148" s="207"/>
      <c r="F148" s="195"/>
    </row>
    <row r="149" spans="1:6" s="133" customFormat="1" ht="12.75">
      <c r="A149" s="158"/>
      <c r="B149" s="167"/>
      <c r="C149" s="178"/>
      <c r="D149" s="157"/>
      <c r="E149" s="207"/>
      <c r="F149" s="195"/>
    </row>
    <row r="150" spans="1:6" s="133" customFormat="1" ht="12.75">
      <c r="A150" s="158"/>
      <c r="B150" s="167"/>
      <c r="C150" s="178"/>
      <c r="D150" s="157"/>
      <c r="E150" s="207"/>
      <c r="F150" s="195"/>
    </row>
    <row r="151" spans="1:6" s="133" customFormat="1" ht="12.75">
      <c r="A151" s="158"/>
      <c r="B151" s="167"/>
      <c r="C151" s="178"/>
      <c r="D151" s="157"/>
      <c r="E151" s="207"/>
      <c r="F151" s="195"/>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rowBreaks count="1" manualBreakCount="1">
    <brk id="26" max="5" man="1"/>
  </rowBreaks>
</worksheet>
</file>

<file path=xl/worksheets/sheet6.xml><?xml version="1.0" encoding="utf-8"?>
<worksheet xmlns="http://schemas.openxmlformats.org/spreadsheetml/2006/main" xmlns:r="http://schemas.openxmlformats.org/officeDocument/2006/relationships">
  <sheetPr>
    <tabColor rgb="FF92D050"/>
  </sheetPr>
  <dimension ref="A1:G85"/>
  <sheetViews>
    <sheetView view="pageBreakPreview" zoomScaleSheetLayoutView="100" zoomScalePageLayoutView="0" workbookViewId="0" topLeftCell="A1">
      <selection activeCell="B5" sqref="B5"/>
    </sheetView>
  </sheetViews>
  <sheetFormatPr defaultColWidth="9.00390625" defaultRowHeight="12.75"/>
  <cols>
    <col min="1" max="1" width="5.75390625" style="154" customWidth="1"/>
    <col min="2" max="2" width="45.75390625" style="167" customWidth="1"/>
    <col min="3" max="3" width="6.375" style="178" customWidth="1"/>
    <col min="4" max="4" width="10.125" style="157" customWidth="1"/>
    <col min="5" max="5" width="10.00390625" style="124" customWidth="1"/>
    <col min="6" max="6" width="11.375" style="289" customWidth="1"/>
    <col min="7" max="16384" width="9.125" style="125" customWidth="1"/>
  </cols>
  <sheetData>
    <row r="1" spans="1:6" s="118" customFormat="1" ht="15">
      <c r="A1" s="142" t="s">
        <v>56</v>
      </c>
      <c r="B1" s="143" t="s">
        <v>405</v>
      </c>
      <c r="C1" s="144"/>
      <c r="D1" s="145"/>
      <c r="E1" s="117"/>
      <c r="F1" s="306"/>
    </row>
    <row r="2" spans="1:6" s="118" customFormat="1" ht="15">
      <c r="A2" s="142"/>
      <c r="B2" s="143"/>
      <c r="C2" s="144"/>
      <c r="D2" s="145"/>
      <c r="E2" s="117"/>
      <c r="F2" s="306"/>
    </row>
    <row r="3" spans="1:6" s="120" customFormat="1" ht="12.75">
      <c r="A3" s="146" t="s">
        <v>4</v>
      </c>
      <c r="B3" s="147" t="s">
        <v>20</v>
      </c>
      <c r="C3" s="148" t="s">
        <v>5</v>
      </c>
      <c r="D3" s="149" t="s">
        <v>6</v>
      </c>
      <c r="E3" s="119" t="s">
        <v>7</v>
      </c>
      <c r="F3" s="193" t="s">
        <v>21</v>
      </c>
    </row>
    <row r="5" spans="1:6" s="120" customFormat="1" ht="12.75">
      <c r="A5" s="235"/>
      <c r="B5" s="177" t="s">
        <v>126</v>
      </c>
      <c r="C5" s="299"/>
      <c r="D5" s="300"/>
      <c r="E5" s="293"/>
      <c r="F5" s="307"/>
    </row>
    <row r="6" spans="1:6" s="120" customFormat="1" ht="12.75">
      <c r="A6" s="235"/>
      <c r="B6" s="301"/>
      <c r="C6" s="299"/>
      <c r="D6" s="300"/>
      <c r="E6" s="293"/>
      <c r="F6" s="307"/>
    </row>
    <row r="7" spans="1:7" s="296" customFormat="1" ht="350.25" customHeight="1">
      <c r="A7" s="235">
        <f>COUNT($A$5:A6)+1</f>
        <v>1</v>
      </c>
      <c r="B7" s="302" t="s">
        <v>406</v>
      </c>
      <c r="C7" s="303" t="s">
        <v>18</v>
      </c>
      <c r="D7" s="304">
        <v>7.5</v>
      </c>
      <c r="E7" s="294"/>
      <c r="F7" s="308">
        <f>D7*E7</f>
        <v>0</v>
      </c>
      <c r="G7" s="295"/>
    </row>
    <row r="8" spans="1:7" s="296" customFormat="1" ht="12.75">
      <c r="A8" s="235"/>
      <c r="B8" s="167"/>
      <c r="C8" s="9"/>
      <c r="D8" s="245"/>
      <c r="E8" s="297"/>
      <c r="F8" s="309"/>
      <c r="G8" s="295"/>
    </row>
    <row r="9" spans="1:6" ht="229.5">
      <c r="A9" s="235">
        <f>COUNT($A$5:A8)+1</f>
        <v>2</v>
      </c>
      <c r="B9" s="302" t="s">
        <v>407</v>
      </c>
      <c r="C9" s="303" t="s">
        <v>18</v>
      </c>
      <c r="D9" s="304">
        <v>41</v>
      </c>
      <c r="E9" s="294"/>
      <c r="F9" s="308">
        <f>D9*E9</f>
        <v>0</v>
      </c>
    </row>
    <row r="10" spans="1:7" s="296" customFormat="1" ht="12.75">
      <c r="A10" s="235"/>
      <c r="B10" s="167"/>
      <c r="C10" s="168"/>
      <c r="D10" s="257"/>
      <c r="E10" s="297"/>
      <c r="F10" s="309"/>
      <c r="G10" s="295"/>
    </row>
    <row r="11" spans="1:6" ht="76.5">
      <c r="A11" s="235">
        <f>COUNT($A$5:A10)+1</f>
        <v>3</v>
      </c>
      <c r="B11" s="10" t="s">
        <v>328</v>
      </c>
      <c r="C11" s="11" t="s">
        <v>19</v>
      </c>
      <c r="D11" s="46">
        <v>2</v>
      </c>
      <c r="E11" s="20"/>
      <c r="F11" s="290">
        <f>+E11*D11</f>
        <v>0</v>
      </c>
    </row>
    <row r="12" ht="12.75">
      <c r="A12" s="235"/>
    </row>
    <row r="13" spans="1:6" ht="12.75">
      <c r="A13" s="158"/>
      <c r="B13" s="258"/>
      <c r="C13" s="259"/>
      <c r="D13" s="164"/>
      <c r="E13" s="127"/>
      <c r="F13" s="196"/>
    </row>
    <row r="14" spans="1:7" s="136" customFormat="1" ht="12.75">
      <c r="A14" s="169"/>
      <c r="B14" s="170"/>
      <c r="C14" s="171"/>
      <c r="D14" s="153"/>
      <c r="E14" s="134" t="s">
        <v>408</v>
      </c>
      <c r="F14" s="310">
        <f>SUM(F5:F13)</f>
        <v>0</v>
      </c>
      <c r="G14" s="135"/>
    </row>
    <row r="15" spans="1:6" ht="12.75">
      <c r="A15" s="158"/>
      <c r="C15" s="259"/>
      <c r="D15" s="164"/>
      <c r="E15" s="127"/>
      <c r="F15" s="196"/>
    </row>
    <row r="16" spans="1:6" ht="12.75">
      <c r="A16" s="172"/>
      <c r="B16" s="179" t="s">
        <v>38</v>
      </c>
      <c r="C16" s="180"/>
      <c r="D16" s="181"/>
      <c r="E16" s="212"/>
      <c r="F16" s="286"/>
    </row>
    <row r="17" spans="1:6" ht="12.75">
      <c r="A17" s="182" t="s">
        <v>22</v>
      </c>
      <c r="B17" s="183" t="s">
        <v>405</v>
      </c>
      <c r="C17" s="184"/>
      <c r="D17" s="185"/>
      <c r="E17" s="212"/>
      <c r="F17" s="286">
        <f>F14</f>
        <v>0</v>
      </c>
    </row>
    <row r="18" spans="1:6" ht="12.75">
      <c r="A18" s="182" t="s">
        <v>25</v>
      </c>
      <c r="B18" s="186" t="s">
        <v>65</v>
      </c>
      <c r="C18" s="180"/>
      <c r="D18" s="187"/>
      <c r="E18" s="212"/>
      <c r="F18" s="286">
        <f>SUM(F17:F17)*0.1</f>
        <v>0</v>
      </c>
    </row>
    <row r="19" spans="1:6" ht="12.75">
      <c r="A19" s="282"/>
      <c r="B19" s="189" t="s">
        <v>39</v>
      </c>
      <c r="C19" s="190"/>
      <c r="D19" s="191"/>
      <c r="E19" s="298"/>
      <c r="F19" s="311">
        <f>SUM(F17:F18)</f>
        <v>0</v>
      </c>
    </row>
    <row r="20" spans="1:6" s="133" customFormat="1" ht="12.75">
      <c r="A20" s="158"/>
      <c r="B20" s="167"/>
      <c r="C20" s="178"/>
      <c r="D20" s="157"/>
      <c r="E20" s="124"/>
      <c r="F20" s="289"/>
    </row>
    <row r="22" ht="12.75">
      <c r="A22" s="235"/>
    </row>
    <row r="24" ht="12.75">
      <c r="A24" s="235"/>
    </row>
    <row r="26" spans="1:2" ht="12.75">
      <c r="A26" s="235"/>
      <c r="B26" s="305"/>
    </row>
    <row r="28" ht="12.75">
      <c r="A28" s="235"/>
    </row>
    <row r="30" ht="12.75">
      <c r="A30" s="235"/>
    </row>
    <row r="32" ht="12.75">
      <c r="A32" s="235"/>
    </row>
    <row r="34" spans="1:6" ht="12.75">
      <c r="A34" s="235"/>
      <c r="B34" s="258"/>
      <c r="C34" s="259"/>
      <c r="D34" s="164"/>
      <c r="E34" s="127"/>
      <c r="F34" s="290"/>
    </row>
    <row r="35" spans="1:6" ht="12.75">
      <c r="A35" s="235"/>
      <c r="B35" s="258"/>
      <c r="C35" s="259"/>
      <c r="D35" s="164"/>
      <c r="E35" s="127"/>
      <c r="F35" s="290"/>
    </row>
    <row r="36" spans="1:6" ht="12.75">
      <c r="A36" s="235"/>
      <c r="B36" s="258"/>
      <c r="C36" s="259"/>
      <c r="D36" s="164"/>
      <c r="E36" s="127"/>
      <c r="F36" s="290"/>
    </row>
    <row r="37" spans="1:6" ht="12.75">
      <c r="A37" s="235"/>
      <c r="B37" s="258"/>
      <c r="C37" s="259"/>
      <c r="D37" s="164"/>
      <c r="E37" s="127"/>
      <c r="F37" s="290"/>
    </row>
    <row r="38" spans="1:6" ht="12.75">
      <c r="A38" s="235"/>
      <c r="B38" s="258"/>
      <c r="C38" s="259"/>
      <c r="D38" s="164"/>
      <c r="E38" s="127"/>
      <c r="F38" s="290"/>
    </row>
    <row r="39" spans="1:6" ht="12.75">
      <c r="A39" s="235"/>
      <c r="B39" s="258"/>
      <c r="C39" s="259"/>
      <c r="D39" s="164"/>
      <c r="E39" s="127"/>
      <c r="F39" s="290"/>
    </row>
    <row r="40" spans="1:6" s="133" customFormat="1" ht="12.75">
      <c r="A40" s="158"/>
      <c r="B40" s="167"/>
      <c r="C40" s="178"/>
      <c r="D40" s="157"/>
      <c r="E40" s="124"/>
      <c r="F40" s="289"/>
    </row>
    <row r="41" spans="1:6" s="133" customFormat="1" ht="12.75">
      <c r="A41" s="158"/>
      <c r="B41" s="167"/>
      <c r="C41" s="178"/>
      <c r="D41" s="157"/>
      <c r="E41" s="124"/>
      <c r="F41" s="289"/>
    </row>
    <row r="42" spans="1:6" s="133" customFormat="1" ht="12.75">
      <c r="A42" s="158"/>
      <c r="B42" s="167"/>
      <c r="C42" s="178"/>
      <c r="D42" s="157"/>
      <c r="E42" s="124"/>
      <c r="F42" s="289"/>
    </row>
    <row r="43" spans="1:6" s="133" customFormat="1" ht="12.75">
      <c r="A43" s="158"/>
      <c r="B43" s="167"/>
      <c r="C43" s="178"/>
      <c r="D43" s="157"/>
      <c r="E43" s="124"/>
      <c r="F43" s="289"/>
    </row>
    <row r="44" spans="1:6" s="133" customFormat="1" ht="12.75">
      <c r="A44" s="158"/>
      <c r="B44" s="167"/>
      <c r="C44" s="178"/>
      <c r="D44" s="157"/>
      <c r="E44" s="124"/>
      <c r="F44" s="289"/>
    </row>
    <row r="45" spans="1:6" s="133" customFormat="1" ht="12.75">
      <c r="A45" s="158"/>
      <c r="B45" s="167"/>
      <c r="C45" s="178"/>
      <c r="D45" s="157"/>
      <c r="E45" s="124"/>
      <c r="F45" s="289"/>
    </row>
    <row r="46" spans="1:6" s="133" customFormat="1" ht="12.75">
      <c r="A46" s="158"/>
      <c r="B46" s="167"/>
      <c r="C46" s="178"/>
      <c r="D46" s="157"/>
      <c r="E46" s="124"/>
      <c r="F46" s="289"/>
    </row>
    <row r="47" spans="1:6" s="133" customFormat="1" ht="12.75">
      <c r="A47" s="158"/>
      <c r="B47" s="167"/>
      <c r="C47" s="178"/>
      <c r="D47" s="157"/>
      <c r="E47" s="124"/>
      <c r="F47" s="289"/>
    </row>
    <row r="48" spans="1:6" s="133" customFormat="1" ht="12.75">
      <c r="A48" s="158"/>
      <c r="B48" s="167"/>
      <c r="C48" s="178"/>
      <c r="D48" s="157"/>
      <c r="E48" s="124"/>
      <c r="F48" s="289"/>
    </row>
    <row r="49" spans="1:6" s="133" customFormat="1" ht="12.75">
      <c r="A49" s="158"/>
      <c r="B49" s="167"/>
      <c r="C49" s="178"/>
      <c r="D49" s="157"/>
      <c r="E49" s="124"/>
      <c r="F49" s="289"/>
    </row>
    <row r="50" spans="1:6" s="133" customFormat="1" ht="12.75">
      <c r="A50" s="158"/>
      <c r="B50" s="167"/>
      <c r="C50" s="178"/>
      <c r="D50" s="157"/>
      <c r="E50" s="124"/>
      <c r="F50" s="289"/>
    </row>
    <row r="51" spans="1:6" s="133" customFormat="1" ht="12.75">
      <c r="A51" s="158"/>
      <c r="B51" s="167"/>
      <c r="C51" s="178"/>
      <c r="D51" s="157"/>
      <c r="E51" s="124"/>
      <c r="F51" s="289"/>
    </row>
    <row r="52" spans="1:6" s="133" customFormat="1" ht="12.75">
      <c r="A52" s="158"/>
      <c r="B52" s="167"/>
      <c r="C52" s="178"/>
      <c r="D52" s="157"/>
      <c r="E52" s="124"/>
      <c r="F52" s="289"/>
    </row>
    <row r="53" spans="1:6" s="133" customFormat="1" ht="12.75">
      <c r="A53" s="158"/>
      <c r="B53" s="167"/>
      <c r="C53" s="178"/>
      <c r="D53" s="157"/>
      <c r="E53" s="124"/>
      <c r="F53" s="289"/>
    </row>
    <row r="54" spans="1:6" s="133" customFormat="1" ht="12.75">
      <c r="A54" s="158"/>
      <c r="B54" s="167"/>
      <c r="C54" s="178"/>
      <c r="D54" s="157"/>
      <c r="E54" s="124"/>
      <c r="F54" s="289"/>
    </row>
    <row r="55" spans="1:6" s="133" customFormat="1" ht="12.75">
      <c r="A55" s="158"/>
      <c r="B55" s="167"/>
      <c r="C55" s="178"/>
      <c r="D55" s="157"/>
      <c r="E55" s="124"/>
      <c r="F55" s="289"/>
    </row>
    <row r="56" spans="1:6" s="133" customFormat="1" ht="12.75">
      <c r="A56" s="158"/>
      <c r="B56" s="167"/>
      <c r="C56" s="178"/>
      <c r="D56" s="157"/>
      <c r="E56" s="124"/>
      <c r="F56" s="289"/>
    </row>
    <row r="57" spans="1:6" s="133" customFormat="1" ht="12.75">
      <c r="A57" s="158"/>
      <c r="B57" s="167"/>
      <c r="C57" s="178"/>
      <c r="D57" s="157"/>
      <c r="E57" s="124"/>
      <c r="F57" s="289"/>
    </row>
    <row r="58" spans="1:6" s="133" customFormat="1" ht="12.75">
      <c r="A58" s="158"/>
      <c r="B58" s="167"/>
      <c r="C58" s="178"/>
      <c r="D58" s="157"/>
      <c r="E58" s="124"/>
      <c r="F58" s="289"/>
    </row>
    <row r="59" spans="1:6" s="133" customFormat="1" ht="12.75">
      <c r="A59" s="158"/>
      <c r="B59" s="167"/>
      <c r="C59" s="178"/>
      <c r="D59" s="157"/>
      <c r="E59" s="124"/>
      <c r="F59" s="289"/>
    </row>
    <row r="60" spans="1:6" s="133" customFormat="1" ht="12.75">
      <c r="A60" s="158"/>
      <c r="B60" s="167"/>
      <c r="C60" s="178"/>
      <c r="D60" s="157"/>
      <c r="E60" s="124"/>
      <c r="F60" s="289"/>
    </row>
    <row r="61" spans="1:6" s="133" customFormat="1" ht="12.75">
      <c r="A61" s="158"/>
      <c r="B61" s="167"/>
      <c r="C61" s="178"/>
      <c r="D61" s="157"/>
      <c r="E61" s="124"/>
      <c r="F61" s="289"/>
    </row>
    <row r="62" spans="1:6" s="133" customFormat="1" ht="12.75">
      <c r="A62" s="158"/>
      <c r="B62" s="167"/>
      <c r="C62" s="178"/>
      <c r="D62" s="157"/>
      <c r="E62" s="124"/>
      <c r="F62" s="289"/>
    </row>
    <row r="63" spans="1:6" s="133" customFormat="1" ht="12.75">
      <c r="A63" s="158"/>
      <c r="B63" s="167"/>
      <c r="C63" s="178"/>
      <c r="D63" s="157"/>
      <c r="E63" s="124"/>
      <c r="F63" s="289"/>
    </row>
    <row r="64" spans="1:6" s="133" customFormat="1" ht="12.75">
      <c r="A64" s="158"/>
      <c r="B64" s="167"/>
      <c r="C64" s="178"/>
      <c r="D64" s="157"/>
      <c r="E64" s="124"/>
      <c r="F64" s="289"/>
    </row>
    <row r="65" spans="1:6" s="133" customFormat="1" ht="12.75">
      <c r="A65" s="158"/>
      <c r="B65" s="167"/>
      <c r="C65" s="178"/>
      <c r="D65" s="157"/>
      <c r="E65" s="124"/>
      <c r="F65" s="289"/>
    </row>
    <row r="66" spans="1:6" s="133" customFormat="1" ht="12.75">
      <c r="A66" s="158"/>
      <c r="B66" s="167"/>
      <c r="C66" s="178"/>
      <c r="D66" s="157"/>
      <c r="E66" s="124"/>
      <c r="F66" s="289"/>
    </row>
    <row r="67" spans="1:6" s="133" customFormat="1" ht="12.75">
      <c r="A67" s="158"/>
      <c r="B67" s="167"/>
      <c r="C67" s="178"/>
      <c r="D67" s="157"/>
      <c r="E67" s="124"/>
      <c r="F67" s="289"/>
    </row>
    <row r="68" spans="1:6" s="133" customFormat="1" ht="12.75">
      <c r="A68" s="158"/>
      <c r="B68" s="167"/>
      <c r="C68" s="178"/>
      <c r="D68" s="157"/>
      <c r="E68" s="124"/>
      <c r="F68" s="289"/>
    </row>
    <row r="69" spans="1:6" s="133" customFormat="1" ht="12.75">
      <c r="A69" s="158"/>
      <c r="B69" s="167"/>
      <c r="C69" s="178"/>
      <c r="D69" s="157"/>
      <c r="E69" s="124"/>
      <c r="F69" s="289"/>
    </row>
    <row r="70" spans="1:6" s="133" customFormat="1" ht="12.75">
      <c r="A70" s="158"/>
      <c r="B70" s="167"/>
      <c r="C70" s="178"/>
      <c r="D70" s="157"/>
      <c r="E70" s="124"/>
      <c r="F70" s="289"/>
    </row>
    <row r="71" spans="1:6" s="133" customFormat="1" ht="12.75">
      <c r="A71" s="158"/>
      <c r="B71" s="167"/>
      <c r="C71" s="178"/>
      <c r="D71" s="157"/>
      <c r="E71" s="124"/>
      <c r="F71" s="289"/>
    </row>
    <row r="72" spans="1:6" s="133" customFormat="1" ht="12.75">
      <c r="A72" s="158"/>
      <c r="B72" s="167"/>
      <c r="C72" s="178"/>
      <c r="D72" s="157"/>
      <c r="E72" s="124"/>
      <c r="F72" s="289"/>
    </row>
    <row r="73" spans="1:6" s="133" customFormat="1" ht="12.75">
      <c r="A73" s="158"/>
      <c r="B73" s="167"/>
      <c r="C73" s="178"/>
      <c r="D73" s="157"/>
      <c r="E73" s="124"/>
      <c r="F73" s="289"/>
    </row>
    <row r="74" spans="1:6" s="133" customFormat="1" ht="12.75">
      <c r="A74" s="158"/>
      <c r="B74" s="167"/>
      <c r="C74" s="178"/>
      <c r="D74" s="157"/>
      <c r="E74" s="124"/>
      <c r="F74" s="289"/>
    </row>
    <row r="75" spans="1:6" s="133" customFormat="1" ht="12.75">
      <c r="A75" s="158"/>
      <c r="B75" s="167"/>
      <c r="C75" s="178"/>
      <c r="D75" s="157"/>
      <c r="E75" s="124"/>
      <c r="F75" s="289"/>
    </row>
    <row r="76" spans="1:6" s="133" customFormat="1" ht="12.75">
      <c r="A76" s="158"/>
      <c r="B76" s="167"/>
      <c r="C76" s="178"/>
      <c r="D76" s="157"/>
      <c r="E76" s="124"/>
      <c r="F76" s="289"/>
    </row>
    <row r="77" spans="1:6" s="133" customFormat="1" ht="12.75">
      <c r="A77" s="158"/>
      <c r="B77" s="167"/>
      <c r="C77" s="178"/>
      <c r="D77" s="157"/>
      <c r="E77" s="124"/>
      <c r="F77" s="289"/>
    </row>
    <row r="78" spans="1:6" s="133" customFormat="1" ht="12.75">
      <c r="A78" s="158"/>
      <c r="B78" s="167"/>
      <c r="C78" s="178"/>
      <c r="D78" s="157"/>
      <c r="E78" s="124"/>
      <c r="F78" s="289"/>
    </row>
    <row r="79" spans="1:6" s="133" customFormat="1" ht="12.75">
      <c r="A79" s="158"/>
      <c r="B79" s="167"/>
      <c r="C79" s="178"/>
      <c r="D79" s="157"/>
      <c r="E79" s="124"/>
      <c r="F79" s="289"/>
    </row>
    <row r="80" spans="1:6" s="133" customFormat="1" ht="12.75">
      <c r="A80" s="158"/>
      <c r="B80" s="167"/>
      <c r="C80" s="178"/>
      <c r="D80" s="157"/>
      <c r="E80" s="124"/>
      <c r="F80" s="289"/>
    </row>
    <row r="81" spans="1:6" s="133" customFormat="1" ht="12.75">
      <c r="A81" s="158"/>
      <c r="B81" s="167"/>
      <c r="C81" s="178"/>
      <c r="D81" s="157"/>
      <c r="E81" s="124"/>
      <c r="F81" s="289"/>
    </row>
    <row r="82" spans="1:6" s="133" customFormat="1" ht="12.75">
      <c r="A82" s="158"/>
      <c r="B82" s="167"/>
      <c r="C82" s="178"/>
      <c r="D82" s="157"/>
      <c r="E82" s="124"/>
      <c r="F82" s="289"/>
    </row>
    <row r="83" spans="1:6" s="133" customFormat="1" ht="12.75">
      <c r="A83" s="158"/>
      <c r="B83" s="167"/>
      <c r="C83" s="178"/>
      <c r="D83" s="157"/>
      <c r="E83" s="124"/>
      <c r="F83" s="289"/>
    </row>
    <row r="84" spans="1:6" s="133" customFormat="1" ht="12.75">
      <c r="A84" s="158"/>
      <c r="B84" s="167"/>
      <c r="C84" s="178"/>
      <c r="D84" s="157"/>
      <c r="E84" s="124"/>
      <c r="F84" s="289"/>
    </row>
    <row r="85" spans="1:6" s="133" customFormat="1" ht="12.75">
      <c r="A85" s="158"/>
      <c r="B85" s="167"/>
      <c r="C85" s="178"/>
      <c r="D85" s="157"/>
      <c r="E85" s="124"/>
      <c r="F85" s="289"/>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worksheet>
</file>

<file path=xl/worksheets/sheet7.xml><?xml version="1.0" encoding="utf-8"?>
<worksheet xmlns="http://schemas.openxmlformats.org/spreadsheetml/2006/main" xmlns:r="http://schemas.openxmlformats.org/officeDocument/2006/relationships">
  <sheetPr>
    <tabColor rgb="FF92D050"/>
  </sheetPr>
  <dimension ref="A1:G102"/>
  <sheetViews>
    <sheetView view="pageBreakPreview" zoomScaleSheetLayoutView="100" zoomScalePageLayoutView="0" workbookViewId="0" topLeftCell="A1">
      <selection activeCell="B6" sqref="B6"/>
    </sheetView>
  </sheetViews>
  <sheetFormatPr defaultColWidth="9.00390625" defaultRowHeight="12.75"/>
  <cols>
    <col min="1" max="1" width="5.625" style="154" customWidth="1"/>
    <col min="2" max="2" width="45.75390625" style="167" customWidth="1"/>
    <col min="3" max="3" width="6.375" style="178" customWidth="1"/>
    <col min="4" max="4" width="10.125" style="157" customWidth="1"/>
    <col min="5" max="5" width="10.00390625" style="124" customWidth="1"/>
    <col min="6" max="6" width="11.375" style="195" customWidth="1"/>
    <col min="7" max="16384" width="9.125" style="125" customWidth="1"/>
  </cols>
  <sheetData>
    <row r="1" spans="1:6" s="118" customFormat="1" ht="15">
      <c r="A1" s="142" t="s">
        <v>57</v>
      </c>
      <c r="B1" s="143" t="s">
        <v>43</v>
      </c>
      <c r="C1" s="144"/>
      <c r="D1" s="145"/>
      <c r="E1" s="117"/>
      <c r="F1" s="192"/>
    </row>
    <row r="2" spans="1:6" s="118" customFormat="1" ht="15">
      <c r="A2" s="142"/>
      <c r="B2" s="143"/>
      <c r="C2" s="144"/>
      <c r="D2" s="145"/>
      <c r="E2" s="117"/>
      <c r="F2" s="192"/>
    </row>
    <row r="3" spans="1:6" s="120" customFormat="1" ht="12.75">
      <c r="A3" s="146" t="s">
        <v>4</v>
      </c>
      <c r="B3" s="147" t="s">
        <v>20</v>
      </c>
      <c r="C3" s="148" t="s">
        <v>5</v>
      </c>
      <c r="D3" s="149" t="s">
        <v>6</v>
      </c>
      <c r="E3" s="119" t="s">
        <v>7</v>
      </c>
      <c r="F3" s="193" t="s">
        <v>21</v>
      </c>
    </row>
    <row r="5" spans="1:6" s="79" customFormat="1" ht="12.75">
      <c r="A5" s="235"/>
      <c r="B5" s="177" t="s">
        <v>126</v>
      </c>
      <c r="C5" s="37"/>
      <c r="D5" s="37"/>
      <c r="F5" s="55"/>
    </row>
    <row r="6" ht="12.75">
      <c r="A6" s="235"/>
    </row>
    <row r="7" spans="1:6" ht="25.5">
      <c r="A7" s="158">
        <f>COUNT($A$4:A6)+1</f>
        <v>1</v>
      </c>
      <c r="B7" s="19" t="s">
        <v>106</v>
      </c>
      <c r="C7" s="259" t="s">
        <v>17</v>
      </c>
      <c r="D7" s="164">
        <v>836</v>
      </c>
      <c r="E7" s="127"/>
      <c r="F7" s="196">
        <f>ROUND(D7*E7,2)</f>
        <v>0</v>
      </c>
    </row>
    <row r="8" spans="1:6" ht="12.75">
      <c r="A8" s="235"/>
      <c r="F8" s="196"/>
    </row>
    <row r="9" spans="1:6" ht="66" customHeight="1">
      <c r="A9" s="158">
        <f>COUNT($A$4:A8)+1</f>
        <v>2</v>
      </c>
      <c r="B9" s="322" t="s">
        <v>129</v>
      </c>
      <c r="C9" s="236" t="s">
        <v>16</v>
      </c>
      <c r="D9" s="157">
        <v>440</v>
      </c>
      <c r="F9" s="196">
        <f>ROUND(D9*E9,2)</f>
        <v>0</v>
      </c>
    </row>
    <row r="10" spans="1:6" ht="12.75">
      <c r="A10" s="235"/>
      <c r="F10" s="196"/>
    </row>
    <row r="11" spans="1:6" ht="63.75">
      <c r="A11" s="158">
        <f>COUNT($A$4:A10)+1</f>
        <v>3</v>
      </c>
      <c r="B11" s="323" t="s">
        <v>130</v>
      </c>
      <c r="C11" s="236" t="s">
        <v>16</v>
      </c>
      <c r="D11" s="157">
        <v>221</v>
      </c>
      <c r="F11" s="196">
        <f>ROUND(D11*E11,2)</f>
        <v>0</v>
      </c>
    </row>
    <row r="12" spans="1:6" ht="12.75">
      <c r="A12" s="158"/>
      <c r="B12" s="323"/>
      <c r="C12" s="236"/>
      <c r="F12" s="196"/>
    </row>
    <row r="13" spans="1:6" ht="38.25">
      <c r="A13" s="158">
        <f>COUNT($A$4:A12)+1</f>
        <v>4</v>
      </c>
      <c r="B13" s="324" t="s">
        <v>411</v>
      </c>
      <c r="C13" s="325" t="s">
        <v>17</v>
      </c>
      <c r="D13" s="326">
        <v>2730</v>
      </c>
      <c r="E13" s="312"/>
      <c r="F13" s="352">
        <f>D13*E13</f>
        <v>0</v>
      </c>
    </row>
    <row r="14" spans="1:6" ht="12.75">
      <c r="A14" s="158"/>
      <c r="B14" s="323"/>
      <c r="C14" s="236"/>
      <c r="F14" s="196"/>
    </row>
    <row r="15" spans="1:6" ht="63.75">
      <c r="A15" s="158">
        <f>COUNT($A$4:A14)+1</f>
        <v>5</v>
      </c>
      <c r="B15" s="327" t="s">
        <v>414</v>
      </c>
      <c r="C15" s="328" t="s">
        <v>134</v>
      </c>
      <c r="D15" s="329">
        <v>1</v>
      </c>
      <c r="E15" s="312"/>
      <c r="F15" s="352">
        <f>D15*E15</f>
        <v>0</v>
      </c>
    </row>
    <row r="16" spans="1:6" ht="12.75">
      <c r="A16" s="158"/>
      <c r="B16" s="327"/>
      <c r="C16" s="330"/>
      <c r="D16" s="329"/>
      <c r="E16" s="312"/>
      <c r="F16" s="352"/>
    </row>
    <row r="17" spans="1:6" ht="12.75">
      <c r="A17" s="158">
        <f>COUNT($A$4:A16)+1</f>
        <v>6</v>
      </c>
      <c r="B17" s="331" t="s">
        <v>412</v>
      </c>
      <c r="C17" s="332"/>
      <c r="D17" s="333"/>
      <c r="E17" s="312"/>
      <c r="F17" s="352"/>
    </row>
    <row r="18" spans="1:6" ht="14.25">
      <c r="A18" s="158"/>
      <c r="B18" s="334" t="s">
        <v>413</v>
      </c>
      <c r="C18" s="332" t="s">
        <v>40</v>
      </c>
      <c r="D18" s="333">
        <v>110</v>
      </c>
      <c r="E18" s="312"/>
      <c r="F18" s="352">
        <f>D18*E18</f>
        <v>0</v>
      </c>
    </row>
    <row r="19" spans="1:6" ht="12.75">
      <c r="A19" s="235"/>
      <c r="B19" s="334"/>
      <c r="C19" s="332"/>
      <c r="D19" s="333"/>
      <c r="E19" s="312"/>
      <c r="F19" s="352"/>
    </row>
    <row r="20" spans="1:6" ht="27" customHeight="1">
      <c r="A20" s="158">
        <f>COUNT($A$4:A18)+1</f>
        <v>7</v>
      </c>
      <c r="B20" s="167" t="s">
        <v>131</v>
      </c>
      <c r="C20" s="178" t="s">
        <v>17</v>
      </c>
      <c r="D20" s="157">
        <v>548</v>
      </c>
      <c r="F20" s="196">
        <f>ROUND(D20*E20,2)</f>
        <v>0</v>
      </c>
    </row>
    <row r="21" spans="1:6" ht="12.75">
      <c r="A21" s="235"/>
      <c r="F21" s="196"/>
    </row>
    <row r="22" spans="1:6" ht="51">
      <c r="A22" s="158">
        <f>COUNT($A$4:A21)+1</f>
        <v>8</v>
      </c>
      <c r="B22" s="167" t="s">
        <v>409</v>
      </c>
      <c r="C22" s="259" t="s">
        <v>18</v>
      </c>
      <c r="D22" s="164">
        <v>28</v>
      </c>
      <c r="E22" s="127"/>
      <c r="F22" s="196">
        <f>ROUND(D22*E22,2)</f>
        <v>0</v>
      </c>
    </row>
    <row r="23" ht="12.75">
      <c r="A23" s="235"/>
    </row>
    <row r="24" spans="1:6" ht="51">
      <c r="A24" s="158">
        <f>COUNT($A$4:A23)+1</f>
        <v>9</v>
      </c>
      <c r="B24" s="30" t="s">
        <v>396</v>
      </c>
      <c r="C24" s="259" t="s">
        <v>18</v>
      </c>
      <c r="D24" s="164">
        <v>418</v>
      </c>
      <c r="E24" s="127"/>
      <c r="F24" s="196">
        <f>D24*E24</f>
        <v>0</v>
      </c>
    </row>
    <row r="25" spans="1:6" ht="12.75">
      <c r="A25" s="158"/>
      <c r="B25" s="30"/>
      <c r="C25" s="259"/>
      <c r="D25" s="164"/>
      <c r="E25" s="127"/>
      <c r="F25" s="196"/>
    </row>
    <row r="26" spans="1:6" ht="63.75">
      <c r="A26" s="158">
        <f>COUNT($A$4:A25)+1</f>
        <v>10</v>
      </c>
      <c r="B26" s="335" t="s">
        <v>410</v>
      </c>
      <c r="C26" s="259" t="s">
        <v>18</v>
      </c>
      <c r="D26" s="164">
        <v>27</v>
      </c>
      <c r="E26" s="127"/>
      <c r="F26" s="196">
        <f>D26*E26</f>
        <v>0</v>
      </c>
    </row>
    <row r="27" spans="1:6" ht="12.75">
      <c r="A27" s="235"/>
      <c r="B27" s="336"/>
      <c r="C27" s="259"/>
      <c r="D27" s="164"/>
      <c r="E27" s="127"/>
      <c r="F27" s="196"/>
    </row>
    <row r="28" spans="1:6" ht="63.75">
      <c r="A28" s="158">
        <f>COUNT($A$4:A27)+1</f>
        <v>11</v>
      </c>
      <c r="B28" s="335" t="s">
        <v>394</v>
      </c>
      <c r="C28" s="259" t="s">
        <v>18</v>
      </c>
      <c r="D28" s="164">
        <v>2</v>
      </c>
      <c r="E28" s="127"/>
      <c r="F28" s="196">
        <f>D28*E28</f>
        <v>0</v>
      </c>
    </row>
    <row r="29" spans="1:6" ht="12.75">
      <c r="A29" s="158"/>
      <c r="B29" s="335"/>
      <c r="C29" s="259"/>
      <c r="D29" s="164"/>
      <c r="E29" s="127"/>
      <c r="F29" s="196"/>
    </row>
    <row r="30" spans="1:6" ht="63.75">
      <c r="A30" s="158">
        <f>COUNT($A$4:A29)+1</f>
        <v>12</v>
      </c>
      <c r="B30" s="335" t="s">
        <v>395</v>
      </c>
      <c r="C30" s="259" t="s">
        <v>18</v>
      </c>
      <c r="D30" s="164">
        <v>2</v>
      </c>
      <c r="E30" s="127"/>
      <c r="F30" s="196">
        <f>D30*E30</f>
        <v>0</v>
      </c>
    </row>
    <row r="31" spans="1:6" ht="12.75">
      <c r="A31" s="158"/>
      <c r="B31" s="335"/>
      <c r="C31" s="259"/>
      <c r="D31" s="164"/>
      <c r="E31" s="127"/>
      <c r="F31" s="196"/>
    </row>
    <row r="32" spans="1:6" ht="76.5">
      <c r="A32" s="158">
        <f>COUNT($A$4:A31)+1</f>
        <v>13</v>
      </c>
      <c r="B32" s="337" t="s">
        <v>397</v>
      </c>
      <c r="C32" s="168" t="s">
        <v>18</v>
      </c>
      <c r="D32" s="338">
        <v>3.5</v>
      </c>
      <c r="E32" s="313"/>
      <c r="F32" s="196">
        <f>D32*E32</f>
        <v>0</v>
      </c>
    </row>
    <row r="33" spans="1:6" ht="12.75">
      <c r="A33" s="158"/>
      <c r="B33" s="337"/>
      <c r="C33" s="168"/>
      <c r="D33" s="338"/>
      <c r="E33" s="313"/>
      <c r="F33" s="353"/>
    </row>
    <row r="34" spans="1:6" ht="63.75">
      <c r="A34" s="158">
        <f>COUNT($A$4:A33)+1</f>
        <v>14</v>
      </c>
      <c r="B34" s="339" t="s">
        <v>415</v>
      </c>
      <c r="C34" s="332" t="s">
        <v>17</v>
      </c>
      <c r="D34" s="326">
        <v>4</v>
      </c>
      <c r="E34" s="315"/>
      <c r="F34" s="354">
        <f>D34*E34</f>
        <v>0</v>
      </c>
    </row>
    <row r="35" spans="1:6" ht="12.75">
      <c r="A35" s="158"/>
      <c r="B35" s="337"/>
      <c r="C35" s="168"/>
      <c r="D35" s="338"/>
      <c r="E35" s="313"/>
      <c r="F35" s="353"/>
    </row>
    <row r="36" spans="1:6" ht="76.5">
      <c r="A36" s="158">
        <f>COUNT($A$4:A35)+1</f>
        <v>15</v>
      </c>
      <c r="B36" s="339" t="s">
        <v>416</v>
      </c>
      <c r="C36" s="332" t="s">
        <v>17</v>
      </c>
      <c r="D36" s="326">
        <v>6</v>
      </c>
      <c r="E36" s="315"/>
      <c r="F36" s="354">
        <f>D36*E36</f>
        <v>0</v>
      </c>
    </row>
    <row r="37" spans="1:7" s="296" customFormat="1" ht="12.75">
      <c r="A37" s="158"/>
      <c r="B37" s="340"/>
      <c r="C37" s="168"/>
      <c r="D37" s="257"/>
      <c r="E37" s="297"/>
      <c r="F37" s="309"/>
      <c r="G37" s="295"/>
    </row>
    <row r="38" spans="1:7" s="79" customFormat="1" ht="63.75">
      <c r="A38" s="158">
        <f>COUNT($A$4:A37)+1</f>
        <v>16</v>
      </c>
      <c r="B38" s="341" t="s">
        <v>379</v>
      </c>
      <c r="C38" s="342" t="s">
        <v>17</v>
      </c>
      <c r="D38" s="245">
        <v>251</v>
      </c>
      <c r="E38" s="297"/>
      <c r="F38" s="309">
        <f>D38*E38</f>
        <v>0</v>
      </c>
      <c r="G38" s="316"/>
    </row>
    <row r="40" spans="1:7" s="79" customFormat="1" ht="51">
      <c r="A40" s="158">
        <f>COUNT($A$4:A39)+1</f>
        <v>17</v>
      </c>
      <c r="B40" s="341" t="s">
        <v>285</v>
      </c>
      <c r="C40" s="342"/>
      <c r="D40" s="245"/>
      <c r="E40" s="317"/>
      <c r="F40" s="355"/>
      <c r="G40" s="316"/>
    </row>
    <row r="41" spans="1:7" s="79" customFormat="1" ht="14.25">
      <c r="A41" s="36"/>
      <c r="B41" s="343" t="s">
        <v>152</v>
      </c>
      <c r="C41" s="342" t="s">
        <v>17</v>
      </c>
      <c r="D41" s="245">
        <v>80</v>
      </c>
      <c r="E41" s="317"/>
      <c r="F41" s="309">
        <f>ROUND(D41*E41,2)</f>
        <v>0</v>
      </c>
      <c r="G41" s="316"/>
    </row>
    <row r="42" spans="1:7" s="79" customFormat="1" ht="14.25">
      <c r="A42" s="36"/>
      <c r="B42" s="343" t="s">
        <v>153</v>
      </c>
      <c r="C42" s="342" t="s">
        <v>17</v>
      </c>
      <c r="D42" s="245">
        <v>35</v>
      </c>
      <c r="E42" s="317"/>
      <c r="F42" s="309">
        <f>ROUND(D42*E42,2)</f>
        <v>0</v>
      </c>
      <c r="G42" s="316"/>
    </row>
    <row r="43" spans="1:7" s="79" customFormat="1" ht="12.75">
      <c r="A43" s="36"/>
      <c r="B43" s="343"/>
      <c r="C43" s="342"/>
      <c r="D43" s="245"/>
      <c r="E43" s="317"/>
      <c r="F43" s="355"/>
      <c r="G43" s="316"/>
    </row>
    <row r="44" spans="1:7" s="296" customFormat="1" ht="102">
      <c r="A44" s="158">
        <f>COUNT($A$4:A43)+1</f>
        <v>18</v>
      </c>
      <c r="B44" s="341" t="s">
        <v>284</v>
      </c>
      <c r="C44" s="342" t="s">
        <v>17</v>
      </c>
      <c r="D44" s="245">
        <v>59</v>
      </c>
      <c r="E44" s="297"/>
      <c r="F44" s="309">
        <f>D44*E44</f>
        <v>0</v>
      </c>
      <c r="G44" s="295"/>
    </row>
    <row r="45" spans="1:7" s="296" customFormat="1" ht="12.75">
      <c r="A45" s="158"/>
      <c r="B45" s="340"/>
      <c r="C45" s="168"/>
      <c r="D45" s="257"/>
      <c r="E45" s="297"/>
      <c r="F45" s="309"/>
      <c r="G45" s="295"/>
    </row>
    <row r="46" spans="1:7" s="296" customFormat="1" ht="89.25">
      <c r="A46" s="158">
        <f>COUNT($A$4:A45)+1</f>
        <v>19</v>
      </c>
      <c r="B46" s="340" t="s">
        <v>417</v>
      </c>
      <c r="C46" s="342" t="s">
        <v>17</v>
      </c>
      <c r="D46" s="257">
        <v>30</v>
      </c>
      <c r="E46" s="297"/>
      <c r="F46" s="309">
        <f>D46*E46</f>
        <v>0</v>
      </c>
      <c r="G46" s="295"/>
    </row>
    <row r="47" spans="1:7" s="296" customFormat="1" ht="12.75">
      <c r="A47" s="158"/>
      <c r="B47" s="340"/>
      <c r="C47" s="168"/>
      <c r="D47" s="257"/>
      <c r="E47" s="297"/>
      <c r="F47" s="309"/>
      <c r="G47" s="295"/>
    </row>
    <row r="48" spans="1:6" ht="51">
      <c r="A48" s="158">
        <f>COUNT($A$4:A47)+1</f>
        <v>20</v>
      </c>
      <c r="B48" s="167" t="s">
        <v>418</v>
      </c>
      <c r="C48" s="178" t="s">
        <v>17</v>
      </c>
      <c r="D48" s="157">
        <v>15</v>
      </c>
      <c r="F48" s="196">
        <f>ROUND(D48*E48,2)</f>
        <v>0</v>
      </c>
    </row>
    <row r="49" spans="1:6" ht="12.75">
      <c r="A49" s="158"/>
      <c r="F49" s="196"/>
    </row>
    <row r="50" spans="1:7" s="136" customFormat="1" ht="12.75">
      <c r="A50" s="169"/>
      <c r="B50" s="170"/>
      <c r="C50" s="171"/>
      <c r="D50" s="153"/>
      <c r="E50" s="134" t="s">
        <v>41</v>
      </c>
      <c r="F50" s="198">
        <f>SUM(F5:F49)</f>
        <v>0</v>
      </c>
      <c r="G50" s="135"/>
    </row>
    <row r="51" spans="1:6" ht="12.75">
      <c r="A51" s="158"/>
      <c r="B51" s="258"/>
      <c r="C51" s="259"/>
      <c r="D51" s="164"/>
      <c r="E51" s="127"/>
      <c r="F51" s="196"/>
    </row>
    <row r="52" spans="1:6" ht="12.75">
      <c r="A52" s="172"/>
      <c r="B52" s="179" t="s">
        <v>38</v>
      </c>
      <c r="C52" s="180"/>
      <c r="D52" s="181"/>
      <c r="E52" s="139"/>
      <c r="F52" s="201"/>
    </row>
    <row r="53" spans="1:6" ht="12.75">
      <c r="A53" s="182" t="s">
        <v>22</v>
      </c>
      <c r="B53" s="183" t="s">
        <v>45</v>
      </c>
      <c r="C53" s="184"/>
      <c r="D53" s="185"/>
      <c r="E53" s="139"/>
      <c r="F53" s="201">
        <f>F50</f>
        <v>0</v>
      </c>
    </row>
    <row r="54" spans="1:6" ht="12.75">
      <c r="A54" s="182" t="s">
        <v>25</v>
      </c>
      <c r="B54" s="186" t="s">
        <v>65</v>
      </c>
      <c r="C54" s="180"/>
      <c r="D54" s="187"/>
      <c r="E54" s="139"/>
      <c r="F54" s="201">
        <f>SUM(F53:F53)*0.1</f>
        <v>0</v>
      </c>
    </row>
    <row r="55" spans="1:6" ht="12.75">
      <c r="A55" s="188"/>
      <c r="B55" s="189" t="s">
        <v>39</v>
      </c>
      <c r="C55" s="344"/>
      <c r="D55" s="345"/>
      <c r="E55" s="318"/>
      <c r="F55" s="202">
        <f>SUM(F53:F54)</f>
        <v>0</v>
      </c>
    </row>
    <row r="56" spans="1:6" ht="12.75">
      <c r="A56" s="158"/>
      <c r="C56" s="259"/>
      <c r="D56" s="164"/>
      <c r="E56" s="127"/>
      <c r="F56" s="356"/>
    </row>
    <row r="57" spans="1:6" s="79" customFormat="1" ht="12.75">
      <c r="A57" s="346"/>
      <c r="B57" s="19"/>
      <c r="C57" s="236"/>
      <c r="D57" s="338"/>
      <c r="E57" s="317"/>
      <c r="F57" s="353"/>
    </row>
    <row r="58" spans="1:6" s="79" customFormat="1" ht="12.75">
      <c r="A58" s="346"/>
      <c r="B58" s="19"/>
      <c r="C58" s="236"/>
      <c r="D58" s="338"/>
      <c r="E58" s="317"/>
      <c r="F58" s="353"/>
    </row>
    <row r="59" spans="1:6" s="79" customFormat="1" ht="12.75">
      <c r="A59" s="346"/>
      <c r="B59" s="336"/>
      <c r="C59" s="347"/>
      <c r="D59" s="257"/>
      <c r="E59" s="317"/>
      <c r="F59" s="357"/>
    </row>
    <row r="60" spans="1:6" s="79" customFormat="1" ht="12.75">
      <c r="A60" s="346"/>
      <c r="B60" s="30"/>
      <c r="C60" s="347"/>
      <c r="D60" s="257"/>
      <c r="E60" s="317"/>
      <c r="F60" s="357"/>
    </row>
    <row r="61" spans="1:6" s="79" customFormat="1" ht="12.75">
      <c r="A61" s="346"/>
      <c r="B61" s="19"/>
      <c r="C61" s="236"/>
      <c r="D61" s="338"/>
      <c r="E61" s="320"/>
      <c r="F61" s="353"/>
    </row>
    <row r="62" spans="1:6" s="79" customFormat="1" ht="12.75">
      <c r="A62" s="346"/>
      <c r="B62" s="348"/>
      <c r="C62" s="236"/>
      <c r="D62" s="338"/>
      <c r="E62" s="320"/>
      <c r="F62" s="353"/>
    </row>
    <row r="63" spans="1:6" s="79" customFormat="1" ht="12.75">
      <c r="A63" s="346"/>
      <c r="B63" s="348"/>
      <c r="C63" s="236"/>
      <c r="D63" s="338"/>
      <c r="E63" s="320"/>
      <c r="F63" s="353"/>
    </row>
    <row r="64" spans="1:6" s="79" customFormat="1" ht="12.75">
      <c r="A64" s="346"/>
      <c r="B64" s="323"/>
      <c r="C64" s="236"/>
      <c r="D64" s="338"/>
      <c r="E64" s="320"/>
      <c r="F64" s="353"/>
    </row>
    <row r="65" spans="1:6" s="79" customFormat="1" ht="12.75">
      <c r="A65" s="346"/>
      <c r="B65" s="19"/>
      <c r="C65" s="347"/>
      <c r="D65" s="257"/>
      <c r="E65" s="317"/>
      <c r="F65" s="357"/>
    </row>
    <row r="66" spans="1:6" s="79" customFormat="1" ht="12.75">
      <c r="A66" s="346"/>
      <c r="B66" s="349"/>
      <c r="C66" s="350"/>
      <c r="D66" s="351"/>
      <c r="E66" s="321"/>
      <c r="F66" s="358"/>
    </row>
    <row r="67" spans="1:7" s="79" customFormat="1" ht="12.75">
      <c r="A67" s="36"/>
      <c r="B67" s="343"/>
      <c r="C67" s="342"/>
      <c r="D67" s="245"/>
      <c r="E67" s="317"/>
      <c r="F67" s="355"/>
      <c r="G67" s="316"/>
    </row>
    <row r="68" spans="1:6" s="133" customFormat="1" ht="12.75">
      <c r="A68" s="158"/>
      <c r="B68" s="167"/>
      <c r="C68" s="178"/>
      <c r="D68" s="157"/>
      <c r="E68" s="124"/>
      <c r="F68" s="195"/>
    </row>
    <row r="69" spans="1:6" s="133" customFormat="1" ht="12.75">
      <c r="A69" s="158"/>
      <c r="B69" s="167"/>
      <c r="C69" s="178"/>
      <c r="D69" s="157"/>
      <c r="E69" s="124"/>
      <c r="F69" s="195"/>
    </row>
    <row r="70" spans="1:6" s="133" customFormat="1" ht="12.75">
      <c r="A70" s="158"/>
      <c r="B70" s="167"/>
      <c r="C70" s="178"/>
      <c r="D70" s="157"/>
      <c r="E70" s="124"/>
      <c r="F70" s="195"/>
    </row>
    <row r="71" spans="1:6" s="133" customFormat="1" ht="12.75">
      <c r="A71" s="158"/>
      <c r="B71" s="167"/>
      <c r="C71" s="178"/>
      <c r="D71" s="157"/>
      <c r="E71" s="124"/>
      <c r="F71" s="195"/>
    </row>
    <row r="72" spans="1:6" s="133" customFormat="1" ht="12.75">
      <c r="A72" s="158"/>
      <c r="B72" s="167"/>
      <c r="C72" s="178"/>
      <c r="D72" s="157"/>
      <c r="E72" s="124"/>
      <c r="F72" s="195"/>
    </row>
    <row r="73" spans="1:6" s="133" customFormat="1" ht="12.75">
      <c r="A73" s="158"/>
      <c r="B73" s="167"/>
      <c r="C73" s="178"/>
      <c r="D73" s="157"/>
      <c r="E73" s="124"/>
      <c r="F73" s="195"/>
    </row>
    <row r="74" spans="1:6" s="133" customFormat="1" ht="12.75">
      <c r="A74" s="158"/>
      <c r="B74" s="167"/>
      <c r="C74" s="178"/>
      <c r="D74" s="157"/>
      <c r="E74" s="124"/>
      <c r="F74" s="195"/>
    </row>
    <row r="75" spans="1:6" s="133" customFormat="1" ht="12.75">
      <c r="A75" s="158"/>
      <c r="B75" s="167"/>
      <c r="C75" s="178"/>
      <c r="D75" s="157"/>
      <c r="E75" s="124"/>
      <c r="F75" s="195"/>
    </row>
    <row r="76" spans="1:6" s="133" customFormat="1" ht="12.75">
      <c r="A76" s="158"/>
      <c r="B76" s="167"/>
      <c r="C76" s="178"/>
      <c r="D76" s="157"/>
      <c r="E76" s="124"/>
      <c r="F76" s="195"/>
    </row>
    <row r="77" spans="1:6" s="133" customFormat="1" ht="12.75">
      <c r="A77" s="158"/>
      <c r="B77" s="167"/>
      <c r="C77" s="178"/>
      <c r="D77" s="157"/>
      <c r="E77" s="124"/>
      <c r="F77" s="195"/>
    </row>
    <row r="78" spans="1:6" s="133" customFormat="1" ht="12.75">
      <c r="A78" s="158"/>
      <c r="B78" s="167"/>
      <c r="C78" s="178"/>
      <c r="D78" s="157"/>
      <c r="E78" s="124"/>
      <c r="F78" s="195"/>
    </row>
    <row r="79" spans="1:6" s="133" customFormat="1" ht="12.75">
      <c r="A79" s="158"/>
      <c r="B79" s="167"/>
      <c r="C79" s="178"/>
      <c r="D79" s="157"/>
      <c r="E79" s="124"/>
      <c r="F79" s="195"/>
    </row>
    <row r="80" spans="1:6" s="133" customFormat="1" ht="12.75">
      <c r="A80" s="158"/>
      <c r="B80" s="167"/>
      <c r="C80" s="178"/>
      <c r="D80" s="157"/>
      <c r="E80" s="124"/>
      <c r="F80" s="195"/>
    </row>
    <row r="81" spans="1:6" s="133" customFormat="1" ht="12.75">
      <c r="A81" s="158"/>
      <c r="B81" s="167"/>
      <c r="C81" s="178"/>
      <c r="D81" s="157"/>
      <c r="E81" s="124"/>
      <c r="F81" s="195"/>
    </row>
    <row r="82" spans="1:6" s="133" customFormat="1" ht="12.75">
      <c r="A82" s="158"/>
      <c r="B82" s="167"/>
      <c r="C82" s="178"/>
      <c r="D82" s="157"/>
      <c r="E82" s="124"/>
      <c r="F82" s="195"/>
    </row>
    <row r="83" spans="1:6" s="133" customFormat="1" ht="12.75">
      <c r="A83" s="158"/>
      <c r="B83" s="167"/>
      <c r="C83" s="178"/>
      <c r="D83" s="157"/>
      <c r="E83" s="124"/>
      <c r="F83" s="195"/>
    </row>
    <row r="84" spans="1:6" s="133" customFormat="1" ht="12.75">
      <c r="A84" s="158"/>
      <c r="B84" s="167"/>
      <c r="C84" s="178"/>
      <c r="D84" s="157"/>
      <c r="E84" s="124"/>
      <c r="F84" s="195"/>
    </row>
    <row r="85" spans="1:6" s="133" customFormat="1" ht="12.75">
      <c r="A85" s="158"/>
      <c r="B85" s="167"/>
      <c r="C85" s="178"/>
      <c r="D85" s="157"/>
      <c r="E85" s="124"/>
      <c r="F85" s="195"/>
    </row>
    <row r="86" spans="1:6" s="133" customFormat="1" ht="12.75">
      <c r="A86" s="158"/>
      <c r="B86" s="167"/>
      <c r="C86" s="178"/>
      <c r="D86" s="157"/>
      <c r="E86" s="124"/>
      <c r="F86" s="195"/>
    </row>
    <row r="87" spans="1:6" s="133" customFormat="1" ht="12.75">
      <c r="A87" s="158"/>
      <c r="B87" s="167"/>
      <c r="C87" s="178"/>
      <c r="D87" s="157"/>
      <c r="E87" s="124"/>
      <c r="F87" s="195"/>
    </row>
    <row r="88" spans="1:6" s="133" customFormat="1" ht="12.75">
      <c r="A88" s="158"/>
      <c r="B88" s="167"/>
      <c r="C88" s="178"/>
      <c r="D88" s="157"/>
      <c r="E88" s="124"/>
      <c r="F88" s="195"/>
    </row>
    <row r="89" spans="1:6" s="133" customFormat="1" ht="12.75">
      <c r="A89" s="158"/>
      <c r="B89" s="167"/>
      <c r="C89" s="178"/>
      <c r="D89" s="157"/>
      <c r="E89" s="124"/>
      <c r="F89" s="195"/>
    </row>
    <row r="90" spans="1:6" s="133" customFormat="1" ht="12.75">
      <c r="A90" s="158"/>
      <c r="B90" s="167"/>
      <c r="C90" s="178"/>
      <c r="D90" s="157"/>
      <c r="E90" s="124"/>
      <c r="F90" s="195"/>
    </row>
    <row r="91" spans="1:6" s="133" customFormat="1" ht="12.75">
      <c r="A91" s="158"/>
      <c r="B91" s="167"/>
      <c r="C91" s="178"/>
      <c r="D91" s="157"/>
      <c r="E91" s="124"/>
      <c r="F91" s="195"/>
    </row>
    <row r="92" spans="1:6" s="133" customFormat="1" ht="12.75">
      <c r="A92" s="158"/>
      <c r="B92" s="167"/>
      <c r="C92" s="178"/>
      <c r="D92" s="157"/>
      <c r="E92" s="124"/>
      <c r="F92" s="195"/>
    </row>
    <row r="93" spans="1:6" s="133" customFormat="1" ht="12.75">
      <c r="A93" s="158"/>
      <c r="B93" s="167"/>
      <c r="C93" s="178"/>
      <c r="D93" s="157"/>
      <c r="E93" s="124"/>
      <c r="F93" s="195"/>
    </row>
    <row r="94" spans="1:6" s="133" customFormat="1" ht="12.75">
      <c r="A94" s="158"/>
      <c r="B94" s="167"/>
      <c r="C94" s="178"/>
      <c r="D94" s="157"/>
      <c r="E94" s="124"/>
      <c r="F94" s="195"/>
    </row>
    <row r="95" spans="1:6" s="133" customFormat="1" ht="12.75">
      <c r="A95" s="158"/>
      <c r="B95" s="167"/>
      <c r="C95" s="178"/>
      <c r="D95" s="157"/>
      <c r="E95" s="124"/>
      <c r="F95" s="195"/>
    </row>
    <row r="96" spans="1:6" s="133" customFormat="1" ht="12.75">
      <c r="A96" s="158"/>
      <c r="B96" s="167"/>
      <c r="C96" s="178"/>
      <c r="D96" s="157"/>
      <c r="E96" s="124"/>
      <c r="F96" s="195"/>
    </row>
    <row r="97" spans="1:6" s="133" customFormat="1" ht="12.75">
      <c r="A97" s="158"/>
      <c r="B97" s="167"/>
      <c r="C97" s="178"/>
      <c r="D97" s="157"/>
      <c r="E97" s="124"/>
      <c r="F97" s="195"/>
    </row>
    <row r="98" spans="1:6" s="133" customFormat="1" ht="12.75">
      <c r="A98" s="158"/>
      <c r="B98" s="167"/>
      <c r="C98" s="178"/>
      <c r="D98" s="157"/>
      <c r="E98" s="124"/>
      <c r="F98" s="195"/>
    </row>
    <row r="99" spans="1:6" s="133" customFormat="1" ht="12.75">
      <c r="A99" s="158"/>
      <c r="B99" s="167"/>
      <c r="C99" s="178"/>
      <c r="D99" s="157"/>
      <c r="E99" s="124"/>
      <c r="F99" s="195"/>
    </row>
    <row r="100" spans="1:6" s="133" customFormat="1" ht="12.75">
      <c r="A100" s="158"/>
      <c r="B100" s="167"/>
      <c r="C100" s="178"/>
      <c r="D100" s="157"/>
      <c r="E100" s="124"/>
      <c r="F100" s="195"/>
    </row>
    <row r="101" spans="1:6" s="133" customFormat="1" ht="12.75">
      <c r="A101" s="158"/>
      <c r="B101" s="167"/>
      <c r="C101" s="178"/>
      <c r="D101" s="157"/>
      <c r="E101" s="124"/>
      <c r="F101" s="195"/>
    </row>
    <row r="102" spans="1:6" s="133" customFormat="1" ht="12.75">
      <c r="A102" s="158"/>
      <c r="B102" s="167"/>
      <c r="C102" s="178"/>
      <c r="D102" s="157"/>
      <c r="E102" s="124"/>
      <c r="F102" s="195"/>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worksheet>
</file>

<file path=xl/worksheets/sheet8.xml><?xml version="1.0" encoding="utf-8"?>
<worksheet xmlns="http://schemas.openxmlformats.org/spreadsheetml/2006/main" xmlns:r="http://schemas.openxmlformats.org/officeDocument/2006/relationships">
  <sheetPr>
    <tabColor rgb="FF92D050"/>
  </sheetPr>
  <dimension ref="A1:K147"/>
  <sheetViews>
    <sheetView view="pageBreakPreview" zoomScaleSheetLayoutView="100" workbookViewId="0" topLeftCell="A1">
      <selection activeCell="B7" sqref="B7"/>
    </sheetView>
  </sheetViews>
  <sheetFormatPr defaultColWidth="9.00390625" defaultRowHeight="12.75"/>
  <cols>
    <col min="1" max="1" width="5.25390625" style="182" customWidth="1"/>
    <col min="2" max="2" width="45.00390625" style="460" customWidth="1"/>
    <col min="3" max="3" width="6.00390625" style="180" bestFit="1" customWidth="1"/>
    <col min="4" max="4" width="10.125" style="181" customWidth="1"/>
    <col min="5" max="5" width="10.00390625" style="212" customWidth="1"/>
    <col min="6" max="6" width="11.375" style="286" customWidth="1"/>
    <col min="7" max="9" width="9.125" style="125" customWidth="1"/>
    <col min="10" max="10" width="9.125" style="217" customWidth="1"/>
    <col min="11" max="16384" width="9.125" style="125" customWidth="1"/>
  </cols>
  <sheetData>
    <row r="1" spans="1:6" ht="15">
      <c r="A1" s="388" t="s">
        <v>47</v>
      </c>
      <c r="B1" s="389" t="s">
        <v>181</v>
      </c>
      <c r="C1" s="390"/>
      <c r="D1" s="391"/>
      <c r="E1" s="359"/>
      <c r="F1" s="461"/>
    </row>
    <row r="2" spans="1:6" ht="12.75">
      <c r="A2" s="235"/>
      <c r="B2" s="392"/>
      <c r="C2" s="254"/>
      <c r="D2" s="255"/>
      <c r="E2" s="223"/>
      <c r="F2" s="288"/>
    </row>
    <row r="3" spans="1:6" ht="12.75">
      <c r="A3" s="393" t="s">
        <v>4</v>
      </c>
      <c r="B3" s="394" t="s">
        <v>1</v>
      </c>
      <c r="C3" s="395" t="s">
        <v>5</v>
      </c>
      <c r="D3" s="149" t="s">
        <v>6</v>
      </c>
      <c r="E3" s="360" t="s">
        <v>7</v>
      </c>
      <c r="F3" s="462" t="s">
        <v>2</v>
      </c>
    </row>
    <row r="4" spans="1:6" ht="12.75">
      <c r="A4" s="235"/>
      <c r="B4" s="256"/>
      <c r="C4" s="254"/>
      <c r="D4" s="255"/>
      <c r="E4" s="223"/>
      <c r="F4" s="288"/>
    </row>
    <row r="5" spans="1:6" s="79" customFormat="1" ht="12.75">
      <c r="A5" s="235"/>
      <c r="B5" s="177" t="s">
        <v>126</v>
      </c>
      <c r="C5" s="55"/>
      <c r="D5" s="55"/>
      <c r="F5" s="55"/>
    </row>
    <row r="6" spans="1:10" ht="12.75">
      <c r="A6" s="235"/>
      <c r="B6" s="167"/>
      <c r="C6" s="178"/>
      <c r="D6" s="157"/>
      <c r="E6" s="124"/>
      <c r="F6" s="195"/>
      <c r="J6" s="125"/>
    </row>
    <row r="7" spans="1:6" ht="12.75">
      <c r="A7" s="396" t="s">
        <v>22</v>
      </c>
      <c r="B7" s="397" t="s">
        <v>30</v>
      </c>
      <c r="C7" s="254"/>
      <c r="D7" s="255"/>
      <c r="E7" s="223"/>
      <c r="F7" s="288"/>
    </row>
    <row r="8" spans="1:6" ht="12.75">
      <c r="A8" s="235"/>
      <c r="B8" s="256"/>
      <c r="C8" s="254"/>
      <c r="D8" s="255"/>
      <c r="E8" s="223"/>
      <c r="F8" s="288"/>
    </row>
    <row r="9" spans="1:6" ht="14.25">
      <c r="A9" s="235">
        <f>COUNT($A$1:A8)+1</f>
        <v>1</v>
      </c>
      <c r="B9" s="256" t="s">
        <v>33</v>
      </c>
      <c r="C9" s="180" t="s">
        <v>18</v>
      </c>
      <c r="D9" s="181">
        <v>180</v>
      </c>
      <c r="F9" s="286">
        <f>D9*E9</f>
        <v>0</v>
      </c>
    </row>
    <row r="10" spans="1:2" ht="12.75">
      <c r="A10" s="235"/>
      <c r="B10" s="256"/>
    </row>
    <row r="11" spans="1:6" ht="12.75">
      <c r="A11" s="235">
        <f>COUNT($A$1:A10)+1</f>
        <v>2</v>
      </c>
      <c r="B11" s="256" t="s">
        <v>34</v>
      </c>
      <c r="C11" s="180" t="s">
        <v>14</v>
      </c>
      <c r="D11" s="181">
        <v>15</v>
      </c>
      <c r="F11" s="286">
        <f>D11*E11</f>
        <v>0</v>
      </c>
    </row>
    <row r="12" spans="1:2" ht="12.75">
      <c r="A12" s="235"/>
      <c r="B12" s="256"/>
    </row>
    <row r="13" spans="1:7" s="362" customFormat="1" ht="51">
      <c r="A13" s="235">
        <f>COUNT($A$1:A12)+1</f>
        <v>3</v>
      </c>
      <c r="B13" s="256" t="s">
        <v>182</v>
      </c>
      <c r="C13" s="245" t="s">
        <v>19</v>
      </c>
      <c r="D13" s="338">
        <v>1</v>
      </c>
      <c r="E13" s="361"/>
      <c r="F13" s="353">
        <f>D13*E13</f>
        <v>0</v>
      </c>
      <c r="G13" s="314"/>
    </row>
    <row r="14" spans="1:7" s="362" customFormat="1" ht="12.75">
      <c r="A14" s="398"/>
      <c r="B14" s="256"/>
      <c r="C14" s="245"/>
      <c r="D14" s="338"/>
      <c r="E14" s="361"/>
      <c r="F14" s="353"/>
      <c r="G14" s="314"/>
    </row>
    <row r="15" spans="1:6" s="141" customFormat="1" ht="12.75">
      <c r="A15" s="235"/>
      <c r="B15" s="399"/>
      <c r="C15" s="400"/>
      <c r="D15" s="401"/>
      <c r="E15" s="363" t="s">
        <v>24</v>
      </c>
      <c r="F15" s="463">
        <f>SUM(F9:F14)</f>
        <v>0</v>
      </c>
    </row>
    <row r="16" spans="1:2" ht="12.75">
      <c r="A16" s="235"/>
      <c r="B16" s="256"/>
    </row>
    <row r="17" spans="1:6" ht="12.75">
      <c r="A17" s="396" t="s">
        <v>25</v>
      </c>
      <c r="B17" s="397" t="s">
        <v>32</v>
      </c>
      <c r="C17" s="254"/>
      <c r="D17" s="255"/>
      <c r="E17" s="223"/>
      <c r="F17" s="288"/>
    </row>
    <row r="18" spans="1:6" ht="12.75">
      <c r="A18" s="235"/>
      <c r="B18" s="402"/>
      <c r="C18" s="250"/>
      <c r="D18" s="251"/>
      <c r="E18" s="364"/>
      <c r="F18" s="288"/>
    </row>
    <row r="19" spans="1:6" s="365" customFormat="1" ht="51">
      <c r="A19" s="235">
        <f>COUNT($A$1:A18)+1</f>
        <v>4</v>
      </c>
      <c r="B19" s="162" t="s">
        <v>335</v>
      </c>
      <c r="C19" s="166"/>
      <c r="D19" s="166"/>
      <c r="E19" s="130"/>
      <c r="F19" s="464"/>
    </row>
    <row r="20" spans="1:7" s="79" customFormat="1" ht="14.25">
      <c r="A20" s="235"/>
      <c r="B20" s="403" t="s">
        <v>44</v>
      </c>
      <c r="C20" s="404" t="s">
        <v>18</v>
      </c>
      <c r="D20" s="405">
        <v>32</v>
      </c>
      <c r="E20" s="366"/>
      <c r="F20" s="465">
        <f aca="true" t="shared" si="0" ref="F20:F28">D20*E20</f>
        <v>0</v>
      </c>
      <c r="G20" s="367"/>
    </row>
    <row r="21" spans="1:10" ht="12.75">
      <c r="A21" s="235"/>
      <c r="B21" s="406"/>
      <c r="C21" s="166"/>
      <c r="D21" s="405"/>
      <c r="E21" s="130"/>
      <c r="F21" s="464"/>
      <c r="G21" s="367"/>
      <c r="J21" s="125"/>
    </row>
    <row r="22" spans="1:6" s="362" customFormat="1" ht="76.5">
      <c r="A22" s="235">
        <f>COUNT($A$1:A21)+1</f>
        <v>5</v>
      </c>
      <c r="B22" s="407" t="s">
        <v>292</v>
      </c>
      <c r="C22" s="168" t="s">
        <v>14</v>
      </c>
      <c r="D22" s="338">
        <v>1</v>
      </c>
      <c r="E22" s="368"/>
      <c r="F22" s="466">
        <f t="shared" si="0"/>
        <v>0</v>
      </c>
    </row>
    <row r="23" spans="1:10" ht="12.75">
      <c r="A23" s="235"/>
      <c r="B23" s="406"/>
      <c r="C23" s="166"/>
      <c r="D23" s="405"/>
      <c r="E23" s="130"/>
      <c r="F23" s="464"/>
      <c r="G23" s="370"/>
      <c r="J23" s="125"/>
    </row>
    <row r="24" spans="1:6" s="362" customFormat="1" ht="63.75">
      <c r="A24" s="235">
        <f>COUNT($A$1:A23)+1</f>
        <v>6</v>
      </c>
      <c r="B24" s="407" t="s">
        <v>73</v>
      </c>
      <c r="C24" s="168" t="s">
        <v>14</v>
      </c>
      <c r="D24" s="338">
        <v>1</v>
      </c>
      <c r="E24" s="368"/>
      <c r="F24" s="466">
        <f t="shared" si="0"/>
        <v>0</v>
      </c>
    </row>
    <row r="25" spans="1:10" ht="12.75">
      <c r="A25" s="235"/>
      <c r="B25" s="406"/>
      <c r="C25" s="166"/>
      <c r="D25" s="405"/>
      <c r="E25" s="130"/>
      <c r="F25" s="464"/>
      <c r="G25" s="370"/>
      <c r="J25" s="125"/>
    </row>
    <row r="26" spans="1:6" s="79" customFormat="1" ht="114.75">
      <c r="A26" s="235">
        <f>COUNT($A$1:A25)+1</f>
        <v>7</v>
      </c>
      <c r="B26" s="408" t="s">
        <v>380</v>
      </c>
      <c r="C26" s="37" t="s">
        <v>14</v>
      </c>
      <c r="D26" s="38">
        <v>1</v>
      </c>
      <c r="E26" s="371"/>
      <c r="F26" s="39">
        <f>D26*E26</f>
        <v>0</v>
      </c>
    </row>
    <row r="27" spans="1:6" s="362" customFormat="1" ht="12.75">
      <c r="A27" s="235"/>
      <c r="B27" s="407"/>
      <c r="C27" s="168"/>
      <c r="D27" s="338"/>
      <c r="E27" s="368"/>
      <c r="F27" s="466"/>
    </row>
    <row r="28" spans="1:6" s="362" customFormat="1" ht="38.25">
      <c r="A28" s="235">
        <f>COUNT($A$1:A27)+1</f>
        <v>8</v>
      </c>
      <c r="B28" s="407" t="s">
        <v>288</v>
      </c>
      <c r="C28" s="168" t="s">
        <v>19</v>
      </c>
      <c r="D28" s="338">
        <v>8</v>
      </c>
      <c r="E28" s="368"/>
      <c r="F28" s="466">
        <f t="shared" si="0"/>
        <v>0</v>
      </c>
    </row>
    <row r="29" spans="1:6" s="362" customFormat="1" ht="12.75">
      <c r="A29" s="235"/>
      <c r="B29" s="407"/>
      <c r="C29" s="168"/>
      <c r="D29" s="338"/>
      <c r="E29" s="368"/>
      <c r="F29" s="466"/>
    </row>
    <row r="30" spans="1:6" s="362" customFormat="1" ht="12.75">
      <c r="A30" s="235">
        <f>COUNT($A$1:A29)+1</f>
        <v>9</v>
      </c>
      <c r="B30" s="409" t="s">
        <v>330</v>
      </c>
      <c r="C30" s="168"/>
      <c r="D30" s="338"/>
      <c r="E30" s="368"/>
      <c r="F30" s="466"/>
    </row>
    <row r="31" spans="1:6" s="215" customFormat="1" ht="12.75">
      <c r="A31" s="235"/>
      <c r="B31" s="410" t="s">
        <v>331</v>
      </c>
      <c r="C31" s="411"/>
      <c r="D31" s="411"/>
      <c r="F31" s="411"/>
    </row>
    <row r="32" spans="1:6" s="215" customFormat="1" ht="25.5">
      <c r="A32" s="235"/>
      <c r="B32" s="410" t="s">
        <v>332</v>
      </c>
      <c r="C32" s="248"/>
      <c r="D32" s="249"/>
      <c r="E32" s="130"/>
      <c r="F32" s="464"/>
    </row>
    <row r="33" spans="1:6" s="215" customFormat="1" ht="12.75">
      <c r="A33" s="235"/>
      <c r="B33" s="410" t="s">
        <v>333</v>
      </c>
      <c r="C33" s="248"/>
      <c r="D33" s="249"/>
      <c r="E33" s="130"/>
      <c r="F33" s="464"/>
    </row>
    <row r="34" spans="1:6" s="215" customFormat="1" ht="140.25">
      <c r="A34" s="235"/>
      <c r="B34" s="410" t="s">
        <v>419</v>
      </c>
      <c r="C34" s="248"/>
      <c r="D34" s="249"/>
      <c r="E34" s="130"/>
      <c r="F34" s="464"/>
    </row>
    <row r="35" spans="1:6" s="215" customFormat="1" ht="51">
      <c r="A35" s="235"/>
      <c r="B35" s="412" t="s">
        <v>334</v>
      </c>
      <c r="C35" s="248"/>
      <c r="D35" s="249"/>
      <c r="E35" s="130"/>
      <c r="F35" s="464"/>
    </row>
    <row r="36" spans="1:6" s="215" customFormat="1" ht="38.25">
      <c r="A36" s="235"/>
      <c r="B36" s="413" t="s">
        <v>381</v>
      </c>
      <c r="C36" s="248" t="s">
        <v>19</v>
      </c>
      <c r="D36" s="249">
        <v>1</v>
      </c>
      <c r="E36" s="130"/>
      <c r="F36" s="464">
        <f>D36*E36</f>
        <v>0</v>
      </c>
    </row>
    <row r="37" spans="1:6" s="215" customFormat="1" ht="12.75">
      <c r="A37" s="235"/>
      <c r="B37" s="40"/>
      <c r="C37" s="248"/>
      <c r="D37" s="249"/>
      <c r="E37" s="130"/>
      <c r="F37" s="464"/>
    </row>
    <row r="38" spans="1:6" s="79" customFormat="1" ht="153">
      <c r="A38" s="235">
        <f>COUNT($A$1:A37)+1</f>
        <v>10</v>
      </c>
      <c r="B38" s="41" t="s">
        <v>344</v>
      </c>
      <c r="C38" s="42" t="s">
        <v>293</v>
      </c>
      <c r="D38" s="43">
        <v>40</v>
      </c>
      <c r="E38" s="371"/>
      <c r="F38" s="39">
        <f>D38*E38</f>
        <v>0</v>
      </c>
    </row>
    <row r="39" spans="1:6" s="215" customFormat="1" ht="12.75">
      <c r="A39" s="235"/>
      <c r="B39" s="40"/>
      <c r="C39" s="248"/>
      <c r="D39" s="249"/>
      <c r="E39" s="130"/>
      <c r="F39" s="464"/>
    </row>
    <row r="40" spans="1:6" s="141" customFormat="1" ht="12.75">
      <c r="A40" s="235"/>
      <c r="B40" s="301"/>
      <c r="C40" s="400"/>
      <c r="D40" s="401"/>
      <c r="E40" s="363" t="s">
        <v>289</v>
      </c>
      <c r="F40" s="463">
        <f>SUM(F19:F39)</f>
        <v>0</v>
      </c>
    </row>
    <row r="41" spans="1:6" s="141" customFormat="1" ht="12.75">
      <c r="A41" s="235"/>
      <c r="B41" s="301"/>
      <c r="C41" s="400"/>
      <c r="D41" s="401"/>
      <c r="E41" s="363"/>
      <c r="F41" s="467"/>
    </row>
    <row r="42" spans="1:6" ht="12.75">
      <c r="A42" s="396" t="s">
        <v>31</v>
      </c>
      <c r="B42" s="397" t="s">
        <v>290</v>
      </c>
      <c r="C42" s="254"/>
      <c r="D42" s="255"/>
      <c r="E42" s="223"/>
      <c r="F42" s="288"/>
    </row>
    <row r="43" spans="1:6" ht="12.75">
      <c r="A43" s="235"/>
      <c r="B43" s="402"/>
      <c r="C43" s="250"/>
      <c r="D43" s="251"/>
      <c r="E43" s="364"/>
      <c r="F43" s="288"/>
    </row>
    <row r="44" spans="1:6" s="365" customFormat="1" ht="51">
      <c r="A44" s="235">
        <f>COUNT($A$1:A43)+1</f>
        <v>11</v>
      </c>
      <c r="B44" s="335" t="s">
        <v>108</v>
      </c>
      <c r="C44" s="166"/>
      <c r="D44" s="166"/>
      <c r="E44" s="130"/>
      <c r="F44" s="464"/>
    </row>
    <row r="45" spans="1:7" s="79" customFormat="1" ht="14.25">
      <c r="A45" s="235"/>
      <c r="B45" s="406" t="s">
        <v>72</v>
      </c>
      <c r="C45" s="166" t="s">
        <v>18</v>
      </c>
      <c r="D45" s="405">
        <v>21</v>
      </c>
      <c r="E45" s="130"/>
      <c r="F45" s="464">
        <f>D45*E45</f>
        <v>0</v>
      </c>
      <c r="G45" s="367"/>
    </row>
    <row r="46" spans="1:7" s="79" customFormat="1" ht="14.25">
      <c r="A46" s="235"/>
      <c r="B46" s="403" t="s">
        <v>44</v>
      </c>
      <c r="C46" s="404" t="s">
        <v>18</v>
      </c>
      <c r="D46" s="405">
        <v>74</v>
      </c>
      <c r="E46" s="366"/>
      <c r="F46" s="465">
        <f>D46*E46</f>
        <v>0</v>
      </c>
      <c r="G46" s="367"/>
    </row>
    <row r="47" spans="1:10" ht="12.75">
      <c r="A47" s="235"/>
      <c r="B47" s="406"/>
      <c r="C47" s="166"/>
      <c r="D47" s="405"/>
      <c r="E47" s="130"/>
      <c r="F47" s="464"/>
      <c r="G47" s="370"/>
      <c r="J47" s="125"/>
    </row>
    <row r="48" spans="1:6" s="362" customFormat="1" ht="63.75">
      <c r="A48" s="235">
        <f>COUNT($A$1:A47)+1</f>
        <v>12</v>
      </c>
      <c r="B48" s="407" t="s">
        <v>422</v>
      </c>
      <c r="C48" s="168" t="s">
        <v>14</v>
      </c>
      <c r="D48" s="338">
        <v>1</v>
      </c>
      <c r="E48" s="368"/>
      <c r="F48" s="466">
        <f>D48*E48</f>
        <v>0</v>
      </c>
    </row>
    <row r="49" spans="1:6" s="362" customFormat="1" ht="12.75">
      <c r="A49" s="235"/>
      <c r="B49" s="407"/>
      <c r="C49" s="168"/>
      <c r="D49" s="338"/>
      <c r="E49" s="368"/>
      <c r="F49" s="466"/>
    </row>
    <row r="50" spans="1:6" s="362" customFormat="1" ht="76.5">
      <c r="A50" s="235"/>
      <c r="B50" s="414" t="s">
        <v>420</v>
      </c>
      <c r="C50" s="168" t="s">
        <v>14</v>
      </c>
      <c r="D50" s="338">
        <v>1</v>
      </c>
      <c r="E50" s="368"/>
      <c r="F50" s="466">
        <f>D50*E50</f>
        <v>0</v>
      </c>
    </row>
    <row r="51" spans="1:6" s="362" customFormat="1" ht="12.75">
      <c r="A51" s="235"/>
      <c r="B51" s="415"/>
      <c r="C51" s="416"/>
      <c r="D51" s="417"/>
      <c r="E51" s="372"/>
      <c r="F51" s="468"/>
    </row>
    <row r="52" spans="1:6" s="79" customFormat="1" ht="102">
      <c r="A52" s="235">
        <f>COUNT($A$1:A51)+1</f>
        <v>13</v>
      </c>
      <c r="B52" s="418" t="s">
        <v>421</v>
      </c>
      <c r="C52" s="37" t="s">
        <v>14</v>
      </c>
      <c r="D52" s="38">
        <v>2</v>
      </c>
      <c r="E52" s="371"/>
      <c r="F52" s="39">
        <f>D52*E52</f>
        <v>0</v>
      </c>
    </row>
    <row r="53" spans="1:6" s="79" customFormat="1" ht="12.75">
      <c r="A53" s="36"/>
      <c r="B53" s="408"/>
      <c r="C53" s="37"/>
      <c r="D53" s="38"/>
      <c r="E53" s="371"/>
      <c r="F53" s="39"/>
    </row>
    <row r="54" spans="1:6" s="362" customFormat="1" ht="38.25">
      <c r="A54" s="235">
        <f>COUNT($A$1:A53)+1</f>
        <v>14</v>
      </c>
      <c r="B54" s="407" t="s">
        <v>288</v>
      </c>
      <c r="C54" s="168" t="s">
        <v>19</v>
      </c>
      <c r="D54" s="338">
        <v>8</v>
      </c>
      <c r="E54" s="368"/>
      <c r="F54" s="466">
        <f>D54*E54</f>
        <v>0</v>
      </c>
    </row>
    <row r="55" spans="1:6" s="215" customFormat="1" ht="12.75">
      <c r="A55" s="235"/>
      <c r="B55" s="413"/>
      <c r="C55" s="248"/>
      <c r="D55" s="249"/>
      <c r="E55" s="130"/>
      <c r="F55" s="464"/>
    </row>
    <row r="56" spans="1:6" s="141" customFormat="1" ht="12.75">
      <c r="A56" s="235"/>
      <c r="B56" s="301"/>
      <c r="C56" s="400"/>
      <c r="D56" s="401"/>
      <c r="E56" s="363" t="s">
        <v>291</v>
      </c>
      <c r="F56" s="463">
        <f>SUM(F44:F55)</f>
        <v>0</v>
      </c>
    </row>
    <row r="57" spans="1:11" s="374" customFormat="1" ht="12.75">
      <c r="A57" s="396" t="s">
        <v>52</v>
      </c>
      <c r="B57" s="419" t="s">
        <v>183</v>
      </c>
      <c r="C57" s="420"/>
      <c r="D57" s="420"/>
      <c r="E57" s="373"/>
      <c r="F57" s="469"/>
      <c r="K57" s="375"/>
    </row>
    <row r="58" spans="1:11" s="374" customFormat="1" ht="12.75">
      <c r="A58" s="396"/>
      <c r="B58" s="419"/>
      <c r="C58" s="420"/>
      <c r="D58" s="420"/>
      <c r="E58" s="373"/>
      <c r="F58" s="469"/>
      <c r="K58" s="375"/>
    </row>
    <row r="59" spans="1:11" s="374" customFormat="1" ht="90.75">
      <c r="A59" s="235">
        <f>COUNT($A$1:A58)+1</f>
        <v>15</v>
      </c>
      <c r="B59" s="421" t="s">
        <v>184</v>
      </c>
      <c r="C59" s="422" t="s">
        <v>18</v>
      </c>
      <c r="D59" s="423">
        <v>160</v>
      </c>
      <c r="E59" s="376"/>
      <c r="F59" s="286">
        <f>D59*E59</f>
        <v>0</v>
      </c>
      <c r="K59" s="375"/>
    </row>
    <row r="60" spans="1:11" s="374" customFormat="1" ht="12.75">
      <c r="A60" s="235"/>
      <c r="B60" s="421"/>
      <c r="C60" s="422"/>
      <c r="D60" s="423"/>
      <c r="E60" s="376"/>
      <c r="F60" s="286"/>
      <c r="K60" s="375"/>
    </row>
    <row r="61" spans="1:11" s="374" customFormat="1" ht="25.5">
      <c r="A61" s="235">
        <f>COUNT($A$1:A60)+1</f>
        <v>16</v>
      </c>
      <c r="B61" s="33" t="s">
        <v>185</v>
      </c>
      <c r="C61" s="404" t="s">
        <v>18</v>
      </c>
      <c r="D61" s="351">
        <v>17</v>
      </c>
      <c r="E61" s="376"/>
      <c r="F61" s="286">
        <f>D61*E61</f>
        <v>0</v>
      </c>
      <c r="G61" s="377"/>
      <c r="H61" s="378"/>
      <c r="I61" s="378"/>
      <c r="J61" s="378"/>
      <c r="K61" s="375"/>
    </row>
    <row r="62" spans="1:11" s="374" customFormat="1" ht="12.75">
      <c r="A62" s="235"/>
      <c r="B62" s="33"/>
      <c r="C62" s="422"/>
      <c r="D62" s="423"/>
      <c r="E62" s="376"/>
      <c r="F62" s="286"/>
      <c r="G62" s="377"/>
      <c r="H62" s="378"/>
      <c r="I62" s="378"/>
      <c r="J62" s="378"/>
      <c r="K62" s="375"/>
    </row>
    <row r="63" spans="1:11" s="374" customFormat="1" ht="51">
      <c r="A63" s="235">
        <f>COUNT($A$1:A62)+1</f>
        <v>17</v>
      </c>
      <c r="B63" s="33" t="s">
        <v>186</v>
      </c>
      <c r="C63" s="404" t="s">
        <v>18</v>
      </c>
      <c r="D63" s="351">
        <v>17</v>
      </c>
      <c r="E63" s="376"/>
      <c r="F63" s="286">
        <f>D63*E63</f>
        <v>0</v>
      </c>
      <c r="G63" s="377"/>
      <c r="H63" s="378"/>
      <c r="I63" s="379"/>
      <c r="J63" s="379"/>
      <c r="K63" s="375"/>
    </row>
    <row r="64" spans="1:11" s="374" customFormat="1" ht="12.75">
      <c r="A64" s="235"/>
      <c r="B64" s="424"/>
      <c r="C64" s="404"/>
      <c r="D64" s="351"/>
      <c r="E64" s="376"/>
      <c r="F64" s="286"/>
      <c r="G64" s="377"/>
      <c r="H64" s="378"/>
      <c r="I64" s="379"/>
      <c r="J64" s="379"/>
      <c r="K64" s="375"/>
    </row>
    <row r="65" spans="1:11" s="374" customFormat="1" ht="38.25">
      <c r="A65" s="235">
        <f>COUNT($A$1:A64)+1</f>
        <v>18</v>
      </c>
      <c r="B65" s="425" t="s">
        <v>187</v>
      </c>
      <c r="C65" s="422"/>
      <c r="D65" s="423"/>
      <c r="E65" s="376"/>
      <c r="F65" s="286"/>
      <c r="G65" s="377"/>
      <c r="H65" s="378"/>
      <c r="I65" s="379"/>
      <c r="J65" s="379"/>
      <c r="K65" s="375"/>
    </row>
    <row r="66" spans="1:11" s="374" customFormat="1" ht="12.75">
      <c r="A66" s="346"/>
      <c r="B66" s="426"/>
      <c r="C66" s="427"/>
      <c r="D66" s="423"/>
      <c r="E66" s="376"/>
      <c r="F66" s="286"/>
      <c r="G66" s="380"/>
      <c r="H66" s="380"/>
      <c r="I66" s="379"/>
      <c r="J66" s="379"/>
      <c r="K66" s="379"/>
    </row>
    <row r="67" spans="1:11" s="374" customFormat="1" ht="12.75">
      <c r="A67" s="346"/>
      <c r="B67" s="428" t="s">
        <v>188</v>
      </c>
      <c r="C67" s="427" t="s">
        <v>14</v>
      </c>
      <c r="D67" s="423">
        <v>5</v>
      </c>
      <c r="E67" s="376"/>
      <c r="F67" s="286">
        <f>D67*E67</f>
        <v>0</v>
      </c>
      <c r="G67" s="377"/>
      <c r="H67" s="378"/>
      <c r="I67" s="378"/>
      <c r="J67" s="378"/>
      <c r="K67" s="378"/>
    </row>
    <row r="68" spans="1:11" s="374" customFormat="1" ht="12.75">
      <c r="A68" s="346"/>
      <c r="B68" s="428" t="s">
        <v>189</v>
      </c>
      <c r="C68" s="427" t="s">
        <v>14</v>
      </c>
      <c r="D68" s="423">
        <v>2</v>
      </c>
      <c r="E68" s="376"/>
      <c r="F68" s="286">
        <f aca="true" t="shared" si="1" ref="F68:F73">D68*E68</f>
        <v>0</v>
      </c>
      <c r="G68" s="380"/>
      <c r="H68" s="380"/>
      <c r="I68" s="379"/>
      <c r="J68" s="379"/>
      <c r="K68" s="379"/>
    </row>
    <row r="69" spans="1:11" s="374" customFormat="1" ht="12.75">
      <c r="A69" s="346"/>
      <c r="B69" s="428" t="s">
        <v>190</v>
      </c>
      <c r="C69" s="427" t="s">
        <v>14</v>
      </c>
      <c r="D69" s="423">
        <v>2</v>
      </c>
      <c r="E69" s="376"/>
      <c r="F69" s="286">
        <f t="shared" si="1"/>
        <v>0</v>
      </c>
      <c r="G69" s="380"/>
      <c r="H69" s="380"/>
      <c r="I69" s="379"/>
      <c r="J69" s="379"/>
      <c r="K69" s="379"/>
    </row>
    <row r="70" spans="1:11" s="374" customFormat="1" ht="12.75">
      <c r="A70" s="346"/>
      <c r="B70" s="426" t="s">
        <v>191</v>
      </c>
      <c r="C70" s="422" t="s">
        <v>14</v>
      </c>
      <c r="D70" s="423">
        <v>2</v>
      </c>
      <c r="E70" s="376"/>
      <c r="F70" s="286">
        <f t="shared" si="1"/>
        <v>0</v>
      </c>
      <c r="G70" s="380"/>
      <c r="H70" s="380"/>
      <c r="I70" s="379"/>
      <c r="J70" s="379"/>
      <c r="K70" s="379"/>
    </row>
    <row r="71" spans="1:11" s="374" customFormat="1" ht="12.75">
      <c r="A71" s="346"/>
      <c r="B71" s="426" t="s">
        <v>192</v>
      </c>
      <c r="C71" s="422" t="s">
        <v>14</v>
      </c>
      <c r="D71" s="423">
        <v>2</v>
      </c>
      <c r="E71" s="376"/>
      <c r="F71" s="286">
        <f>D71*E71</f>
        <v>0</v>
      </c>
      <c r="G71" s="380"/>
      <c r="H71" s="380"/>
      <c r="I71" s="379"/>
      <c r="J71" s="379"/>
      <c r="K71" s="379"/>
    </row>
    <row r="72" spans="1:11" s="374" customFormat="1" ht="12.75">
      <c r="A72" s="346"/>
      <c r="B72" s="426" t="s">
        <v>193</v>
      </c>
      <c r="C72" s="422" t="s">
        <v>14</v>
      </c>
      <c r="D72" s="423">
        <v>2</v>
      </c>
      <c r="E72" s="376"/>
      <c r="F72" s="286">
        <f>D72*E72</f>
        <v>0</v>
      </c>
      <c r="G72" s="380"/>
      <c r="H72" s="380"/>
      <c r="I72" s="379"/>
      <c r="J72" s="379"/>
      <c r="K72" s="379"/>
    </row>
    <row r="73" spans="1:11" s="374" customFormat="1" ht="12.75">
      <c r="A73" s="346"/>
      <c r="B73" s="426" t="s">
        <v>194</v>
      </c>
      <c r="C73" s="422" t="s">
        <v>14</v>
      </c>
      <c r="D73" s="423">
        <v>1</v>
      </c>
      <c r="E73" s="376"/>
      <c r="F73" s="286">
        <f t="shared" si="1"/>
        <v>0</v>
      </c>
      <c r="G73" s="381"/>
      <c r="H73" s="380"/>
      <c r="I73" s="379"/>
      <c r="J73" s="379"/>
      <c r="K73" s="379"/>
    </row>
    <row r="74" spans="1:11" s="374" customFormat="1" ht="12.75">
      <c r="A74" s="346"/>
      <c r="B74" s="426" t="s">
        <v>195</v>
      </c>
      <c r="C74" s="422" t="s">
        <v>14</v>
      </c>
      <c r="D74" s="423">
        <v>2</v>
      </c>
      <c r="E74" s="376"/>
      <c r="F74" s="286">
        <f>D74*E74</f>
        <v>0</v>
      </c>
      <c r="G74" s="381"/>
      <c r="H74" s="380"/>
      <c r="I74" s="379"/>
      <c r="J74" s="379"/>
      <c r="K74" s="379"/>
    </row>
    <row r="75" spans="1:11" s="374" customFormat="1" ht="12.75">
      <c r="A75" s="346"/>
      <c r="B75" s="426"/>
      <c r="C75" s="422"/>
      <c r="D75" s="423"/>
      <c r="E75" s="376"/>
      <c r="F75" s="470"/>
      <c r="G75" s="380"/>
      <c r="H75" s="380"/>
      <c r="I75" s="379"/>
      <c r="J75" s="379"/>
      <c r="K75" s="379"/>
    </row>
    <row r="76" spans="1:11" s="374" customFormat="1" ht="191.25">
      <c r="A76" s="235">
        <f>COUNT($A$1:A75)+1</f>
        <v>19</v>
      </c>
      <c r="B76" s="33" t="s">
        <v>196</v>
      </c>
      <c r="C76" s="429" t="s">
        <v>14</v>
      </c>
      <c r="D76" s="430">
        <v>2</v>
      </c>
      <c r="E76" s="382"/>
      <c r="F76" s="286">
        <f>D76*E76</f>
        <v>0</v>
      </c>
      <c r="G76" s="380"/>
      <c r="H76" s="380"/>
      <c r="I76" s="379"/>
      <c r="J76" s="379"/>
      <c r="K76" s="379"/>
    </row>
    <row r="77" spans="1:11" s="374" customFormat="1" ht="12.75">
      <c r="A77" s="235"/>
      <c r="B77" s="431"/>
      <c r="C77" s="427"/>
      <c r="D77" s="423"/>
      <c r="E77" s="376"/>
      <c r="F77" s="286"/>
      <c r="G77" s="380"/>
      <c r="H77" s="380"/>
      <c r="I77" s="379"/>
      <c r="J77" s="379"/>
      <c r="K77" s="379"/>
    </row>
    <row r="78" spans="1:11" s="374" customFormat="1" ht="76.5">
      <c r="A78" s="235">
        <f>COUNT($A$1:A77)+1</f>
        <v>20</v>
      </c>
      <c r="B78" s="33" t="s">
        <v>197</v>
      </c>
      <c r="C78" s="56" t="s">
        <v>14</v>
      </c>
      <c r="D78" s="57">
        <v>2</v>
      </c>
      <c r="E78" s="382"/>
      <c r="F78" s="286">
        <f>ROUND(E78*D78,2)</f>
        <v>0</v>
      </c>
      <c r="G78" s="380"/>
      <c r="H78" s="380"/>
      <c r="I78" s="379"/>
      <c r="J78" s="379"/>
      <c r="K78" s="379"/>
    </row>
    <row r="79" spans="1:11" s="374" customFormat="1" ht="12.75">
      <c r="A79" s="235"/>
      <c r="B79" s="431"/>
      <c r="C79" s="427"/>
      <c r="D79" s="423"/>
      <c r="E79" s="376"/>
      <c r="F79" s="286"/>
      <c r="G79" s="380"/>
      <c r="H79" s="380"/>
      <c r="I79" s="379"/>
      <c r="J79" s="379"/>
      <c r="K79" s="379"/>
    </row>
    <row r="80" spans="1:6" s="374" customFormat="1" ht="89.25">
      <c r="A80" s="235">
        <f>COUNT($A$1:A79)+1</f>
        <v>21</v>
      </c>
      <c r="B80" s="33" t="s">
        <v>198</v>
      </c>
      <c r="C80" s="432" t="s">
        <v>14</v>
      </c>
      <c r="D80" s="433">
        <v>2</v>
      </c>
      <c r="E80" s="376"/>
      <c r="F80" s="286">
        <f>D80*E80</f>
        <v>0</v>
      </c>
    </row>
    <row r="81" spans="1:6" s="374" customFormat="1" ht="12.75">
      <c r="A81" s="235"/>
      <c r="B81" s="33"/>
      <c r="C81" s="432"/>
      <c r="D81" s="433"/>
      <c r="E81" s="376"/>
      <c r="F81" s="286"/>
    </row>
    <row r="82" spans="1:6" s="374" customFormat="1" ht="102">
      <c r="A82" s="235">
        <f>COUNT($A$1:A81)+1</f>
        <v>22</v>
      </c>
      <c r="B82" s="33" t="s">
        <v>199</v>
      </c>
      <c r="C82" s="433"/>
      <c r="D82" s="433"/>
      <c r="E82" s="376"/>
      <c r="F82" s="286"/>
    </row>
    <row r="83" spans="1:6" s="374" customFormat="1" ht="12.75">
      <c r="A83" s="235"/>
      <c r="B83" s="424" t="s">
        <v>200</v>
      </c>
      <c r="C83" s="422" t="s">
        <v>14</v>
      </c>
      <c r="D83" s="423">
        <v>2</v>
      </c>
      <c r="E83" s="376"/>
      <c r="F83" s="286">
        <f>D83*E83</f>
        <v>0</v>
      </c>
    </row>
    <row r="84" spans="1:6" s="374" customFormat="1" ht="12.75">
      <c r="A84" s="346"/>
      <c r="B84" s="434"/>
      <c r="C84" s="422"/>
      <c r="D84" s="423"/>
      <c r="E84" s="376"/>
      <c r="F84" s="286"/>
    </row>
    <row r="85" spans="1:6" s="374" customFormat="1" ht="38.25">
      <c r="A85" s="235">
        <f>COUNT($A$1:A84)+1</f>
        <v>23</v>
      </c>
      <c r="B85" s="434" t="s">
        <v>201</v>
      </c>
      <c r="C85" s="422" t="s">
        <v>18</v>
      </c>
      <c r="D85" s="423">
        <f>D59+D61</f>
        <v>177</v>
      </c>
      <c r="E85" s="376"/>
      <c r="F85" s="286">
        <f>+D85*E85</f>
        <v>0</v>
      </c>
    </row>
    <row r="86" spans="1:6" s="374" customFormat="1" ht="12.75">
      <c r="A86" s="346"/>
      <c r="B86" s="434"/>
      <c r="C86" s="422"/>
      <c r="D86" s="423"/>
      <c r="E86" s="376"/>
      <c r="F86" s="286"/>
    </row>
    <row r="87" spans="1:6" s="374" customFormat="1" ht="38.25">
      <c r="A87" s="235">
        <f>COUNT($A$1:A86)+1</f>
        <v>24</v>
      </c>
      <c r="B87" s="434" t="s">
        <v>202</v>
      </c>
      <c r="C87" s="422" t="s">
        <v>203</v>
      </c>
      <c r="D87" s="423">
        <v>5</v>
      </c>
      <c r="E87" s="376"/>
      <c r="F87" s="286">
        <f>SUM(F58:F85)*D87/100</f>
        <v>0</v>
      </c>
    </row>
    <row r="88" spans="1:6" s="374" customFormat="1" ht="12.75">
      <c r="A88" s="346"/>
      <c r="B88" s="434"/>
      <c r="C88" s="422"/>
      <c r="D88" s="423"/>
      <c r="E88" s="376"/>
      <c r="F88" s="286"/>
    </row>
    <row r="89" spans="1:6" s="374" customFormat="1" ht="25.5">
      <c r="A89" s="235">
        <f>COUNT($A$1:A88)+1</f>
        <v>25</v>
      </c>
      <c r="B89" s="435" t="s">
        <v>204</v>
      </c>
      <c r="C89" s="168" t="s">
        <v>14</v>
      </c>
      <c r="D89" s="351">
        <v>5</v>
      </c>
      <c r="E89" s="320"/>
      <c r="F89" s="286">
        <f>+D89*E89</f>
        <v>0</v>
      </c>
    </row>
    <row r="90" spans="1:6" s="374" customFormat="1" ht="12.75">
      <c r="A90" s="235"/>
      <c r="B90" s="435"/>
      <c r="C90" s="168"/>
      <c r="D90" s="351"/>
      <c r="E90" s="320"/>
      <c r="F90" s="286"/>
    </row>
    <row r="91" spans="1:6" s="374" customFormat="1" ht="51">
      <c r="A91" s="235">
        <f>COUNT($A$1:A90)+1</f>
        <v>26</v>
      </c>
      <c r="B91" s="425" t="s">
        <v>205</v>
      </c>
      <c r="C91" s="422" t="s">
        <v>18</v>
      </c>
      <c r="D91" s="351">
        <v>17</v>
      </c>
      <c r="E91" s="320"/>
      <c r="F91" s="286">
        <f>+D91*E91</f>
        <v>0</v>
      </c>
    </row>
    <row r="92" spans="1:6" s="374" customFormat="1" ht="12.75">
      <c r="A92" s="235"/>
      <c r="B92" s="435"/>
      <c r="C92" s="168"/>
      <c r="D92" s="351"/>
      <c r="E92" s="320"/>
      <c r="F92" s="286"/>
    </row>
    <row r="93" spans="1:6" s="374" customFormat="1" ht="51">
      <c r="A93" s="235">
        <f>COUNT($A$1:A92)+1</f>
        <v>27</v>
      </c>
      <c r="B93" s="425" t="s">
        <v>206</v>
      </c>
      <c r="C93" s="422" t="s">
        <v>18</v>
      </c>
      <c r="D93" s="423">
        <f>D85</f>
        <v>177</v>
      </c>
      <c r="E93" s="376"/>
      <c r="F93" s="286">
        <f>D93*E93</f>
        <v>0</v>
      </c>
    </row>
    <row r="94" spans="1:6" s="374" customFormat="1" ht="12.75">
      <c r="A94" s="273"/>
      <c r="B94" s="436"/>
      <c r="C94" s="422"/>
      <c r="D94" s="423"/>
      <c r="E94" s="376"/>
      <c r="F94" s="286"/>
    </row>
    <row r="95" spans="1:6" s="374" customFormat="1" ht="25.5">
      <c r="A95" s="235">
        <f>COUNT($A$1:A94)+1</f>
        <v>28</v>
      </c>
      <c r="B95" s="425" t="s">
        <v>207</v>
      </c>
      <c r="C95" s="422" t="s">
        <v>18</v>
      </c>
      <c r="D95" s="423">
        <f>D85</f>
        <v>177</v>
      </c>
      <c r="E95" s="376"/>
      <c r="F95" s="286">
        <f>D95*E95</f>
        <v>0</v>
      </c>
    </row>
    <row r="96" spans="1:6" s="374" customFormat="1" ht="12.75">
      <c r="A96" s="346"/>
      <c r="B96" s="425"/>
      <c r="C96" s="422"/>
      <c r="D96" s="423"/>
      <c r="E96" s="376"/>
      <c r="F96" s="286"/>
    </row>
    <row r="97" spans="1:6" s="374" customFormat="1" ht="51">
      <c r="A97" s="235">
        <f>COUNT($A$1:A96)+1</f>
        <v>29</v>
      </c>
      <c r="B97" s="425" t="s">
        <v>208</v>
      </c>
      <c r="C97" s="168" t="s">
        <v>19</v>
      </c>
      <c r="D97" s="351">
        <v>1</v>
      </c>
      <c r="E97" s="320"/>
      <c r="F97" s="286">
        <f>+D97*E97</f>
        <v>0</v>
      </c>
    </row>
    <row r="98" spans="1:6" s="374" customFormat="1" ht="12.75">
      <c r="A98" s="346"/>
      <c r="B98" s="425"/>
      <c r="C98" s="422"/>
      <c r="D98" s="423"/>
      <c r="E98" s="376"/>
      <c r="F98" s="286"/>
    </row>
    <row r="99" spans="1:6" s="374" customFormat="1" ht="25.5">
      <c r="A99" s="235">
        <f>COUNT($A$1:A98)+1</f>
        <v>30</v>
      </c>
      <c r="B99" s="425" t="s">
        <v>209</v>
      </c>
      <c r="C99" s="422" t="s">
        <v>19</v>
      </c>
      <c r="D99" s="423">
        <v>1</v>
      </c>
      <c r="E99" s="376"/>
      <c r="F99" s="286">
        <f>+D99*E99</f>
        <v>0</v>
      </c>
    </row>
    <row r="100" spans="1:6" s="374" customFormat="1" ht="12.75">
      <c r="A100" s="346"/>
      <c r="B100" s="437"/>
      <c r="C100" s="438"/>
      <c r="D100" s="438"/>
      <c r="E100" s="383"/>
      <c r="F100" s="471"/>
    </row>
    <row r="101" spans="1:6" s="374" customFormat="1" ht="12.75">
      <c r="A101" s="168"/>
      <c r="B101" s="439"/>
      <c r="C101" s="168"/>
      <c r="D101" s="440"/>
      <c r="E101" s="363" t="s">
        <v>210</v>
      </c>
      <c r="F101" s="463">
        <f>SUM(F59:F100)</f>
        <v>0</v>
      </c>
    </row>
    <row r="102" spans="1:6" s="374" customFormat="1" ht="12.75">
      <c r="A102" s="273"/>
      <c r="B102" s="441"/>
      <c r="C102" s="442"/>
      <c r="D102" s="251"/>
      <c r="E102" s="384"/>
      <c r="F102" s="472"/>
    </row>
    <row r="103" spans="1:6" s="374" customFormat="1" ht="12.75">
      <c r="A103" s="443" t="s">
        <v>162</v>
      </c>
      <c r="B103" s="419" t="s">
        <v>111</v>
      </c>
      <c r="C103" s="444"/>
      <c r="D103" s="445"/>
      <c r="E103" s="321"/>
      <c r="F103" s="355"/>
    </row>
    <row r="104" spans="1:6" s="374" customFormat="1" ht="12.75">
      <c r="A104" s="443"/>
      <c r="B104" s="419"/>
      <c r="C104" s="444"/>
      <c r="D104" s="445"/>
      <c r="E104" s="321"/>
      <c r="F104" s="355"/>
    </row>
    <row r="105" spans="1:6" s="231" customFormat="1" ht="27">
      <c r="A105" s="235">
        <f>COUNT($A$1:A104)+1</f>
        <v>31</v>
      </c>
      <c r="B105" s="268" t="s">
        <v>372</v>
      </c>
      <c r="C105" s="269" t="s">
        <v>350</v>
      </c>
      <c r="D105" s="270">
        <v>442</v>
      </c>
      <c r="E105" s="49"/>
      <c r="F105" s="286">
        <f>D105*E105</f>
        <v>0</v>
      </c>
    </row>
    <row r="106" spans="1:6" s="231" customFormat="1" ht="12.75">
      <c r="A106" s="446"/>
      <c r="B106" s="268"/>
      <c r="C106" s="269"/>
      <c r="D106" s="270"/>
      <c r="E106" s="49"/>
      <c r="F106" s="286"/>
    </row>
    <row r="107" spans="1:6" s="231" customFormat="1" ht="27">
      <c r="A107" s="235">
        <f>COUNT($A$1:A106)+1</f>
        <v>32</v>
      </c>
      <c r="B107" s="268" t="s">
        <v>371</v>
      </c>
      <c r="C107" s="269" t="s">
        <v>350</v>
      </c>
      <c r="D107" s="270">
        <v>200</v>
      </c>
      <c r="E107" s="49"/>
      <c r="F107" s="286">
        <f>D107*E107</f>
        <v>0</v>
      </c>
    </row>
    <row r="108" spans="1:6" s="231" customFormat="1" ht="12.75">
      <c r="A108" s="446"/>
      <c r="B108" s="268"/>
      <c r="C108" s="269"/>
      <c r="D108" s="270"/>
      <c r="E108" s="49"/>
      <c r="F108" s="286"/>
    </row>
    <row r="109" spans="1:6" s="231" customFormat="1" ht="306">
      <c r="A109" s="235">
        <f>COUNT($A$1:A108)+1</f>
        <v>33</v>
      </c>
      <c r="B109" s="421" t="s">
        <v>370</v>
      </c>
      <c r="C109" s="269" t="s">
        <v>14</v>
      </c>
      <c r="D109" s="270">
        <v>14</v>
      </c>
      <c r="E109" s="50"/>
      <c r="F109" s="286">
        <f>D109*E109</f>
        <v>0</v>
      </c>
    </row>
    <row r="110" spans="1:6" s="231" customFormat="1" ht="12.75">
      <c r="A110" s="446"/>
      <c r="B110" s="276"/>
      <c r="C110" s="269"/>
      <c r="D110" s="270"/>
      <c r="E110" s="50"/>
      <c r="F110" s="32"/>
    </row>
    <row r="111" spans="1:6" s="231" customFormat="1" ht="293.25">
      <c r="A111" s="235">
        <f>COUNT($A$1:A110)+1</f>
        <v>34</v>
      </c>
      <c r="B111" s="421" t="s">
        <v>369</v>
      </c>
      <c r="C111" s="269" t="s">
        <v>14</v>
      </c>
      <c r="D111" s="270">
        <v>3</v>
      </c>
      <c r="E111" s="50"/>
      <c r="F111" s="286">
        <f>D111*E111</f>
        <v>0</v>
      </c>
    </row>
    <row r="112" spans="1:6" s="231" customFormat="1" ht="12.75">
      <c r="A112" s="271"/>
      <c r="B112" s="272"/>
      <c r="C112" s="271"/>
      <c r="D112" s="275"/>
      <c r="E112" s="49"/>
      <c r="F112" s="286"/>
    </row>
    <row r="113" spans="1:6" s="231" customFormat="1" ht="102">
      <c r="A113" s="235">
        <f>COUNT($A$1:A112)+1</f>
        <v>35</v>
      </c>
      <c r="B113" s="447" t="s">
        <v>368</v>
      </c>
      <c r="C113" s="271"/>
      <c r="D113" s="275"/>
      <c r="E113" s="49"/>
      <c r="F113" s="286"/>
    </row>
    <row r="114" spans="1:6" s="231" customFormat="1" ht="12.75">
      <c r="A114" s="271"/>
      <c r="B114" s="421" t="s">
        <v>367</v>
      </c>
      <c r="C114" s="55"/>
      <c r="D114" s="275"/>
      <c r="E114" s="49"/>
      <c r="F114" s="286"/>
    </row>
    <row r="115" spans="1:6" s="231" customFormat="1" ht="15">
      <c r="A115" s="271"/>
      <c r="B115" s="448" t="s">
        <v>366</v>
      </c>
      <c r="C115" s="269" t="s">
        <v>362</v>
      </c>
      <c r="D115" s="275">
        <v>9</v>
      </c>
      <c r="E115" s="49"/>
      <c r="F115" s="286">
        <f>D115*E115</f>
        <v>0</v>
      </c>
    </row>
    <row r="116" spans="1:6" s="231" customFormat="1" ht="12.75">
      <c r="A116" s="271"/>
      <c r="B116" s="272"/>
      <c r="C116" s="271"/>
      <c r="D116" s="275"/>
      <c r="E116" s="49"/>
      <c r="F116" s="286"/>
    </row>
    <row r="117" spans="1:6" s="231" customFormat="1" ht="38.25">
      <c r="A117" s="235">
        <f>COUNT($A$1:A116)+1</f>
        <v>36</v>
      </c>
      <c r="B117" s="447" t="s">
        <v>365</v>
      </c>
      <c r="C117" s="271"/>
      <c r="D117" s="275"/>
      <c r="E117" s="49"/>
      <c r="F117" s="286"/>
    </row>
    <row r="118" spans="1:6" s="231" customFormat="1" ht="12.75">
      <c r="A118" s="271"/>
      <c r="B118" s="449" t="s">
        <v>364</v>
      </c>
      <c r="C118" s="269" t="s">
        <v>362</v>
      </c>
      <c r="D118" s="275">
        <v>5</v>
      </c>
      <c r="E118" s="49"/>
      <c r="F118" s="286">
        <f>D118*E118</f>
        <v>0</v>
      </c>
    </row>
    <row r="119" spans="1:6" s="231" customFormat="1" ht="12.75">
      <c r="A119" s="271"/>
      <c r="B119" s="272"/>
      <c r="C119" s="271"/>
      <c r="D119" s="275"/>
      <c r="E119" s="49"/>
      <c r="F119" s="286"/>
    </row>
    <row r="120" spans="1:6" s="231" customFormat="1" ht="25.5">
      <c r="A120" s="235">
        <f>COUNT($A$1:A119)+1</f>
        <v>37</v>
      </c>
      <c r="B120" s="447" t="s">
        <v>375</v>
      </c>
      <c r="C120" s="55" t="s">
        <v>14</v>
      </c>
      <c r="D120" s="55">
        <v>7</v>
      </c>
      <c r="E120" s="385"/>
      <c r="F120" s="286">
        <f>D120*E120</f>
        <v>0</v>
      </c>
    </row>
    <row r="121" spans="1:6" s="231" customFormat="1" ht="12.75">
      <c r="A121" s="271"/>
      <c r="B121" s="272"/>
      <c r="C121" s="271"/>
      <c r="D121" s="275"/>
      <c r="E121" s="49"/>
      <c r="F121" s="286"/>
    </row>
    <row r="122" spans="1:6" s="231" customFormat="1" ht="51">
      <c r="A122" s="235">
        <f>COUNT($A$1:A121)+1</f>
        <v>38</v>
      </c>
      <c r="B122" s="421" t="s">
        <v>363</v>
      </c>
      <c r="C122" s="269" t="s">
        <v>362</v>
      </c>
      <c r="D122" s="275">
        <v>5</v>
      </c>
      <c r="E122" s="49"/>
      <c r="F122" s="286">
        <f>D122*E122</f>
        <v>0</v>
      </c>
    </row>
    <row r="123" spans="1:6" s="231" customFormat="1" ht="12.75">
      <c r="A123" s="271"/>
      <c r="B123" s="272"/>
      <c r="C123" s="271"/>
      <c r="D123" s="275"/>
      <c r="E123" s="49"/>
      <c r="F123" s="286"/>
    </row>
    <row r="124" spans="1:6" s="231" customFormat="1" ht="12.75">
      <c r="A124" s="235">
        <f>COUNT($A$1:A123)+1</f>
        <v>39</v>
      </c>
      <c r="B124" s="268" t="s">
        <v>361</v>
      </c>
      <c r="C124" s="269" t="s">
        <v>350</v>
      </c>
      <c r="D124" s="270">
        <v>445</v>
      </c>
      <c r="E124" s="49"/>
      <c r="F124" s="286">
        <f>D124*E124</f>
        <v>0</v>
      </c>
    </row>
    <row r="125" spans="1:6" s="231" customFormat="1" ht="12.75">
      <c r="A125" s="446"/>
      <c r="B125" s="268"/>
      <c r="C125" s="269"/>
      <c r="D125" s="275"/>
      <c r="E125" s="49"/>
      <c r="F125" s="286"/>
    </row>
    <row r="126" spans="1:6" s="231" customFormat="1" ht="38.25">
      <c r="A126" s="235">
        <f>COUNT($A$1:A125)+1</f>
        <v>40</v>
      </c>
      <c r="B126" s="268" t="s">
        <v>360</v>
      </c>
      <c r="C126" s="269" t="s">
        <v>14</v>
      </c>
      <c r="D126" s="270">
        <v>27</v>
      </c>
      <c r="E126" s="49"/>
      <c r="F126" s="286">
        <f>D126*E126</f>
        <v>0</v>
      </c>
    </row>
    <row r="127" spans="1:6" s="231" customFormat="1" ht="12.75">
      <c r="A127" s="446"/>
      <c r="B127" s="268"/>
      <c r="C127" s="269"/>
      <c r="D127" s="270"/>
      <c r="E127" s="49"/>
      <c r="F127" s="286"/>
    </row>
    <row r="128" spans="1:6" s="231" customFormat="1" ht="12.75">
      <c r="A128" s="235">
        <f>COUNT($A$1:A127)+1</f>
        <v>41</v>
      </c>
      <c r="B128" s="54" t="s">
        <v>377</v>
      </c>
      <c r="C128" s="269" t="s">
        <v>350</v>
      </c>
      <c r="D128" s="270">
        <v>200</v>
      </c>
      <c r="E128" s="49"/>
      <c r="F128" s="286">
        <f>D128*E128</f>
        <v>0</v>
      </c>
    </row>
    <row r="129" spans="1:6" s="231" customFormat="1" ht="12.75">
      <c r="A129" s="271"/>
      <c r="B129" s="272"/>
      <c r="C129" s="271"/>
      <c r="D129" s="275"/>
      <c r="E129" s="49"/>
      <c r="F129" s="286"/>
    </row>
    <row r="130" spans="1:6" s="231" customFormat="1" ht="12.75">
      <c r="A130" s="235">
        <f>COUNT($A$1:A129)+1</f>
        <v>42</v>
      </c>
      <c r="B130" s="272" t="s">
        <v>376</v>
      </c>
      <c r="C130" s="450"/>
      <c r="D130" s="52">
        <v>0.02</v>
      </c>
      <c r="E130" s="49"/>
      <c r="F130" s="286">
        <f>SUM(F105:F128)*D130</f>
        <v>0</v>
      </c>
    </row>
    <row r="131" spans="1:6" s="231" customFormat="1" ht="12.75">
      <c r="A131" s="446"/>
      <c r="B131" s="272"/>
      <c r="C131" s="271"/>
      <c r="D131" s="275"/>
      <c r="E131" s="49"/>
      <c r="F131" s="286"/>
    </row>
    <row r="132" spans="1:6" s="231" customFormat="1" ht="25.5">
      <c r="A132" s="235">
        <f>COUNT($A$1:A131)+1</f>
        <v>43</v>
      </c>
      <c r="B132" s="451" t="s">
        <v>359</v>
      </c>
      <c r="C132" s="269" t="s">
        <v>19</v>
      </c>
      <c r="D132" s="270">
        <v>1</v>
      </c>
      <c r="E132" s="51"/>
      <c r="F132" s="286">
        <f>D132*E132</f>
        <v>0</v>
      </c>
    </row>
    <row r="133" spans="1:6" s="231" customFormat="1" ht="12.75">
      <c r="A133" s="452"/>
      <c r="B133" s="453"/>
      <c r="C133" s="454"/>
      <c r="D133" s="455"/>
      <c r="E133" s="51"/>
      <c r="F133" s="286"/>
    </row>
    <row r="134" spans="1:6" s="231" customFormat="1" ht="25.5">
      <c r="A134" s="235">
        <f>COUNT($A$1:A133)+1</f>
        <v>44</v>
      </c>
      <c r="B134" s="451" t="s">
        <v>358</v>
      </c>
      <c r="C134" s="269" t="s">
        <v>19</v>
      </c>
      <c r="D134" s="270">
        <v>1</v>
      </c>
      <c r="E134" s="51"/>
      <c r="F134" s="286">
        <f>D134*E134</f>
        <v>0</v>
      </c>
    </row>
    <row r="135" spans="1:6" s="231" customFormat="1" ht="12.75">
      <c r="A135" s="235"/>
      <c r="B135" s="456"/>
      <c r="C135" s="457"/>
      <c r="D135" s="458"/>
      <c r="E135" s="50"/>
      <c r="F135" s="286"/>
    </row>
    <row r="136" spans="1:6" s="231" customFormat="1" ht="25.5">
      <c r="A136" s="235">
        <f>COUNT($A$1:A135)+1</f>
        <v>45</v>
      </c>
      <c r="B136" s="456" t="s">
        <v>357</v>
      </c>
      <c r="C136" s="457" t="s">
        <v>19</v>
      </c>
      <c r="D136" s="458">
        <v>1</v>
      </c>
      <c r="E136" s="50"/>
      <c r="F136" s="286">
        <f>D136*E136</f>
        <v>0</v>
      </c>
    </row>
    <row r="137" spans="1:6" s="231" customFormat="1" ht="12.75">
      <c r="A137" s="235"/>
      <c r="B137" s="456"/>
      <c r="C137" s="457"/>
      <c r="D137" s="458"/>
      <c r="E137" s="50"/>
      <c r="F137" s="32"/>
    </row>
    <row r="138" spans="1:6" s="374" customFormat="1" ht="12.75">
      <c r="A138" s="346"/>
      <c r="B138" s="425"/>
      <c r="C138" s="422"/>
      <c r="D138" s="423"/>
      <c r="E138" s="363" t="s">
        <v>329</v>
      </c>
      <c r="F138" s="463">
        <f>SUM(F104:F137)</f>
        <v>0</v>
      </c>
    </row>
    <row r="139" spans="1:6" s="141" customFormat="1" ht="12.75">
      <c r="A139" s="235"/>
      <c r="B139" s="301"/>
      <c r="C139" s="400"/>
      <c r="D139" s="401"/>
      <c r="E139" s="386"/>
      <c r="F139" s="467"/>
    </row>
    <row r="140" spans="1:10" ht="12.75">
      <c r="A140" s="172"/>
      <c r="B140" s="179" t="s">
        <v>38</v>
      </c>
      <c r="J140" s="125"/>
    </row>
    <row r="141" spans="1:10" ht="12.75">
      <c r="A141" s="182" t="s">
        <v>22</v>
      </c>
      <c r="B141" s="183" t="s">
        <v>30</v>
      </c>
      <c r="C141" s="184"/>
      <c r="D141" s="185"/>
      <c r="F141" s="286">
        <f>F15</f>
        <v>0</v>
      </c>
      <c r="J141" s="125"/>
    </row>
    <row r="142" spans="1:10" ht="12.75">
      <c r="A142" s="182" t="s">
        <v>25</v>
      </c>
      <c r="B142" s="459" t="s">
        <v>32</v>
      </c>
      <c r="C142" s="184"/>
      <c r="D142" s="185"/>
      <c r="E142" s="386"/>
      <c r="F142" s="473">
        <f>+F40</f>
        <v>0</v>
      </c>
      <c r="J142" s="125"/>
    </row>
    <row r="143" spans="1:10" ht="12.75">
      <c r="A143" s="182" t="s">
        <v>31</v>
      </c>
      <c r="B143" s="459" t="s">
        <v>290</v>
      </c>
      <c r="C143" s="184"/>
      <c r="D143" s="185"/>
      <c r="E143" s="386"/>
      <c r="F143" s="473">
        <f>+F56</f>
        <v>0</v>
      </c>
      <c r="J143" s="125"/>
    </row>
    <row r="144" spans="1:10" ht="12.75">
      <c r="A144" s="182" t="s">
        <v>52</v>
      </c>
      <c r="B144" s="459" t="s">
        <v>183</v>
      </c>
      <c r="C144" s="184"/>
      <c r="D144" s="185"/>
      <c r="E144" s="386"/>
      <c r="F144" s="473">
        <f>+F101</f>
        <v>0</v>
      </c>
      <c r="J144" s="125"/>
    </row>
    <row r="145" spans="1:10" ht="12.75">
      <c r="A145" s="182" t="s">
        <v>162</v>
      </c>
      <c r="B145" s="459" t="s">
        <v>111</v>
      </c>
      <c r="C145" s="184"/>
      <c r="D145" s="185"/>
      <c r="E145" s="386"/>
      <c r="F145" s="473">
        <f>+F138</f>
        <v>0</v>
      </c>
      <c r="J145" s="125"/>
    </row>
    <row r="146" spans="1:10" ht="12.75">
      <c r="A146" s="182" t="s">
        <v>295</v>
      </c>
      <c r="B146" s="186" t="s">
        <v>65</v>
      </c>
      <c r="D146" s="187"/>
      <c r="F146" s="286">
        <f>SUM(F141:F145)*0.1</f>
        <v>0</v>
      </c>
      <c r="J146" s="125"/>
    </row>
    <row r="147" spans="1:10" ht="12.75">
      <c r="A147" s="188"/>
      <c r="B147" s="189" t="s">
        <v>39</v>
      </c>
      <c r="C147" s="344"/>
      <c r="D147" s="345"/>
      <c r="E147" s="387"/>
      <c r="F147" s="311">
        <f>SUM(F141:F146)</f>
        <v>0</v>
      </c>
      <c r="J147" s="125"/>
    </row>
  </sheetData>
  <sheetProtection password="C791" sheet="1" formatColumns="0"/>
  <conditionalFormatting sqref="B81">
    <cfRule type="expression" priority="27" dxfId="1" stopIfTrue="1">
      <formula>$P76&gt;0</formula>
    </cfRule>
    <cfRule type="expression" priority="28" dxfId="20" stopIfTrue="1">
      <formula>'Sklop1-KOMUNALNA INFRAST-park'!#REF!=1</formula>
    </cfRule>
  </conditionalFormatting>
  <conditionalFormatting sqref="B82">
    <cfRule type="expression" priority="25" dxfId="1" stopIfTrue="1">
      <formula>'Sklop1-KOMUNALNA INFRAST-park'!#REF!&gt;0</formula>
    </cfRule>
    <cfRule type="expression" priority="26" dxfId="20" stopIfTrue="1">
      <formula>'Sklop1-KOMUNALNA INFRAST-park'!#REF!=1</formula>
    </cfRule>
  </conditionalFormatting>
  <conditionalFormatting sqref="B63">
    <cfRule type="expression" priority="23" dxfId="1" stopIfTrue="1">
      <formula>$Q63&gt;0</formula>
    </cfRule>
    <cfRule type="expression" priority="24" dxfId="20" stopIfTrue="1">
      <formula>$K63=1</formula>
    </cfRule>
  </conditionalFormatting>
  <conditionalFormatting sqref="B61:B62">
    <cfRule type="expression" priority="21" dxfId="1" stopIfTrue="1">
      <formula>$Q61&gt;0</formula>
    </cfRule>
    <cfRule type="expression" priority="22" dxfId="20" stopIfTrue="1">
      <formula>$K61=1</formula>
    </cfRule>
  </conditionalFormatting>
  <conditionalFormatting sqref="B80">
    <cfRule type="expression" priority="17" dxfId="1" stopIfTrue="1">
      <formula>'Sklop1-KOMUNALNA INFRAST-park'!#REF!&gt;0</formula>
    </cfRule>
    <cfRule type="expression" priority="18" dxfId="20" stopIfTrue="1">
      <formula>'Sklop1-KOMUNALNA INFRAST-park'!#REF!=1</formula>
    </cfRule>
  </conditionalFormatting>
  <conditionalFormatting sqref="B77">
    <cfRule type="expression" priority="15" dxfId="1" stopIfTrue="1">
      <formula>$P71&gt;0</formula>
    </cfRule>
    <cfRule type="expression" priority="16" dxfId="20" stopIfTrue="1">
      <formula>'Sklop1-KOMUNALNA INFRAST-park'!#REF!=1</formula>
    </cfRule>
  </conditionalFormatting>
  <conditionalFormatting sqref="B79">
    <cfRule type="expression" priority="11" dxfId="1" stopIfTrue="1">
      <formula>$P71&gt;0</formula>
    </cfRule>
    <cfRule type="expression" priority="12" dxfId="20" stopIfTrue="1">
      <formula>'Sklop1-KOMUNALNA INFRAST-park'!#REF!=1</formula>
    </cfRule>
  </conditionalFormatting>
  <conditionalFormatting sqref="B76">
    <cfRule type="expression" priority="7" dxfId="1" stopIfTrue="1">
      <formula>$Q76&gt;0</formula>
    </cfRule>
    <cfRule type="expression" priority="8" dxfId="20" stopIfTrue="1">
      <formula>'Sklop1-KOMUNALNA INFRAST-park'!#REF!=1</formula>
    </cfRule>
  </conditionalFormatting>
  <conditionalFormatting sqref="C78:D78">
    <cfRule type="expression" priority="3" dxfId="1" stopIfTrue="1">
      <formula>'Sklop1-KOMUNALNA INFRAST-park'!#REF!&gt;0</formula>
    </cfRule>
    <cfRule type="expression" priority="4" dxfId="21" stopIfTrue="1">
      <formula>$F78=1</formula>
    </cfRule>
  </conditionalFormatting>
  <conditionalFormatting sqref="B78">
    <cfRule type="expression" priority="1" dxfId="1" stopIfTrue="1">
      <formula>'Sklop1-KOMUNALNA INFRAST-park'!#REF!&gt;0</formula>
    </cfRule>
    <cfRule type="expression" priority="2" dxfId="20" stopIfTrue="1">
      <formula>'Sklop1-KOMUNALNA INFRAST-park'!#REF!=1</formula>
    </cfRule>
  </conditionalFormatting>
  <printOptions/>
  <pageMargins left="0.984251968503937" right="0.3937007874015748" top="1.2598425196850394" bottom="0.7874015748031497" header="0.5118110236220472" footer="0.3937007874015748"/>
  <pageSetup horizontalDpi="600" verticalDpi="600" orientation="portrait" paperSize="9" scale="97" r:id="rId1"/>
  <headerFooter>
    <oddHeader>&amp;L&amp;8&amp;F</oddHeader>
    <oddFooter>&amp;R&amp;8&amp;P/&amp;N</oddFooter>
  </headerFooter>
  <rowBreaks count="2" manualBreakCount="2">
    <brk id="90" max="5" man="1"/>
    <brk id="109" max="5" man="1"/>
  </rowBreaks>
</worksheet>
</file>

<file path=xl/worksheets/sheet9.xml><?xml version="1.0" encoding="utf-8"?>
<worksheet xmlns="http://schemas.openxmlformats.org/spreadsheetml/2006/main" xmlns:r="http://schemas.openxmlformats.org/officeDocument/2006/relationships">
  <sheetPr>
    <tabColor rgb="FF92D050"/>
  </sheetPr>
  <dimension ref="A1:K96"/>
  <sheetViews>
    <sheetView view="pageBreakPreview" zoomScaleSheetLayoutView="100" zoomScalePageLayoutView="0" workbookViewId="0" topLeftCell="A1">
      <selection activeCell="B3" sqref="B3"/>
    </sheetView>
  </sheetViews>
  <sheetFormatPr defaultColWidth="9.00390625" defaultRowHeight="12.75"/>
  <cols>
    <col min="1" max="1" width="5.875" style="535" customWidth="1"/>
    <col min="2" max="2" width="44.375" style="167" customWidth="1"/>
    <col min="3" max="3" width="6.375" style="156" customWidth="1"/>
    <col min="4" max="4" width="10.125" style="157" customWidth="1"/>
    <col min="5" max="5" width="10.00390625" style="124" customWidth="1"/>
    <col min="6" max="6" width="11.375" style="195" customWidth="1"/>
    <col min="7" max="16384" width="9.125" style="220" customWidth="1"/>
  </cols>
  <sheetData>
    <row r="1" spans="1:6" s="118" customFormat="1" ht="15">
      <c r="A1" s="142" t="s">
        <v>58</v>
      </c>
      <c r="B1" s="143" t="s">
        <v>48</v>
      </c>
      <c r="C1" s="494"/>
      <c r="D1" s="145"/>
      <c r="E1" s="117"/>
      <c r="F1" s="192"/>
    </row>
    <row r="2" spans="1:6" s="118" customFormat="1" ht="15">
      <c r="A2" s="142"/>
      <c r="B2" s="143"/>
      <c r="C2" s="494"/>
      <c r="D2" s="145"/>
      <c r="E2" s="117"/>
      <c r="F2" s="192"/>
    </row>
    <row r="3" spans="1:6" s="474" customFormat="1" ht="12.75">
      <c r="A3" s="495" t="s">
        <v>4</v>
      </c>
      <c r="B3" s="147" t="s">
        <v>20</v>
      </c>
      <c r="C3" s="496" t="s">
        <v>5</v>
      </c>
      <c r="D3" s="149" t="s">
        <v>6</v>
      </c>
      <c r="E3" s="119" t="s">
        <v>7</v>
      </c>
      <c r="F3" s="193" t="s">
        <v>21</v>
      </c>
    </row>
    <row r="4" spans="1:6" s="474" customFormat="1" ht="12.75">
      <c r="A4" s="497"/>
      <c r="B4" s="498"/>
      <c r="C4" s="299"/>
      <c r="D4" s="300"/>
      <c r="E4" s="293"/>
      <c r="F4" s="307"/>
    </row>
    <row r="5" spans="1:6" s="474" customFormat="1" ht="12.75">
      <c r="A5" s="497"/>
      <c r="B5" s="499" t="s">
        <v>336</v>
      </c>
      <c r="C5" s="299"/>
      <c r="D5" s="300"/>
      <c r="E5" s="293"/>
      <c r="F5" s="307"/>
    </row>
    <row r="6" spans="1:6" s="474" customFormat="1" ht="12.75">
      <c r="A6" s="497"/>
      <c r="B6" s="500" t="s">
        <v>180</v>
      </c>
      <c r="C6" s="299"/>
      <c r="D6" s="300"/>
      <c r="E6" s="293"/>
      <c r="F6" s="307"/>
    </row>
    <row r="7" spans="1:6" s="474" customFormat="1" ht="266.25" customHeight="1">
      <c r="A7" s="497"/>
      <c r="B7" s="501" t="s">
        <v>105</v>
      </c>
      <c r="C7" s="299"/>
      <c r="D7" s="300"/>
      <c r="E7" s="293"/>
      <c r="F7" s="307"/>
    </row>
    <row r="8" spans="1:6" s="476" customFormat="1" ht="12.75">
      <c r="A8" s="36"/>
      <c r="B8" s="502" t="s">
        <v>135</v>
      </c>
      <c r="C8" s="347"/>
      <c r="D8" s="503"/>
      <c r="E8" s="475"/>
      <c r="F8" s="536"/>
    </row>
    <row r="9" spans="1:6" s="476" customFormat="1" ht="216">
      <c r="A9" s="36"/>
      <c r="B9" s="501" t="s">
        <v>226</v>
      </c>
      <c r="C9" s="347"/>
      <c r="D9" s="503"/>
      <c r="E9" s="475"/>
      <c r="F9" s="536"/>
    </row>
    <row r="10" spans="1:6" ht="12.75">
      <c r="A10" s="36"/>
      <c r="B10" s="502" t="s">
        <v>140</v>
      </c>
      <c r="C10" s="347"/>
      <c r="D10" s="503"/>
      <c r="E10" s="475"/>
      <c r="F10" s="536"/>
    </row>
    <row r="11" spans="1:6" ht="132">
      <c r="A11" s="36"/>
      <c r="B11" s="501" t="s">
        <v>235</v>
      </c>
      <c r="C11" s="347"/>
      <c r="D11" s="503"/>
      <c r="E11" s="475"/>
      <c r="F11" s="536"/>
    </row>
    <row r="12" spans="1:6" s="474" customFormat="1" ht="12.75">
      <c r="A12" s="497"/>
      <c r="B12" s="499"/>
      <c r="C12" s="299"/>
      <c r="D12" s="300"/>
      <c r="E12" s="293"/>
      <c r="F12" s="307"/>
    </row>
    <row r="13" spans="1:6" s="474" customFormat="1" ht="12.75">
      <c r="A13" s="497"/>
      <c r="B13" s="498"/>
      <c r="C13" s="299"/>
      <c r="D13" s="300"/>
      <c r="E13" s="293"/>
      <c r="F13" s="307"/>
    </row>
    <row r="14" spans="1:6" s="125" customFormat="1" ht="12.75">
      <c r="A14" s="154"/>
      <c r="B14" s="177" t="s">
        <v>126</v>
      </c>
      <c r="C14" s="178"/>
      <c r="D14" s="157"/>
      <c r="E14" s="124"/>
      <c r="F14" s="195"/>
    </row>
    <row r="15" spans="1:6" s="125" customFormat="1" ht="12.75">
      <c r="A15" s="154"/>
      <c r="B15" s="301"/>
      <c r="C15" s="178"/>
      <c r="D15" s="157"/>
      <c r="E15" s="124"/>
      <c r="F15" s="195"/>
    </row>
    <row r="16" spans="1:6" s="478" customFormat="1" ht="12.75">
      <c r="A16" s="504" t="s">
        <v>52</v>
      </c>
      <c r="B16" s="502" t="s">
        <v>49</v>
      </c>
      <c r="C16" s="505"/>
      <c r="D16" s="506"/>
      <c r="E16" s="477"/>
      <c r="F16" s="537"/>
    </row>
    <row r="17" spans="1:6" s="478" customFormat="1" ht="51">
      <c r="A17" s="346">
        <f>COUNT($A$1:A16)+1</f>
        <v>1</v>
      </c>
      <c r="B17" s="30" t="s">
        <v>132</v>
      </c>
      <c r="C17" s="347"/>
      <c r="D17" s="503"/>
      <c r="E17" s="475"/>
      <c r="F17" s="536"/>
    </row>
    <row r="18" spans="1:6" s="478" customFormat="1" ht="25.5">
      <c r="A18" s="507" t="s">
        <v>211</v>
      </c>
      <c r="B18" s="508" t="s">
        <v>212</v>
      </c>
      <c r="C18" s="347" t="s">
        <v>134</v>
      </c>
      <c r="D18" s="509">
        <v>1</v>
      </c>
      <c r="E18" s="479"/>
      <c r="F18" s="538">
        <f aca="true" t="shared" si="0" ref="F18:F24">D18*E18</f>
        <v>0</v>
      </c>
    </row>
    <row r="19" spans="1:6" s="478" customFormat="1" ht="25.5">
      <c r="A19" s="510" t="s">
        <v>213</v>
      </c>
      <c r="B19" s="336" t="s">
        <v>214</v>
      </c>
      <c r="C19" s="347" t="s">
        <v>134</v>
      </c>
      <c r="D19" s="511">
        <v>1</v>
      </c>
      <c r="E19" s="479"/>
      <c r="F19" s="538">
        <f t="shared" si="0"/>
        <v>0</v>
      </c>
    </row>
    <row r="20" spans="1:6" s="478" customFormat="1" ht="25.5">
      <c r="A20" s="510" t="s">
        <v>215</v>
      </c>
      <c r="B20" s="508" t="s">
        <v>216</v>
      </c>
      <c r="C20" s="347" t="s">
        <v>134</v>
      </c>
      <c r="D20" s="511">
        <v>2</v>
      </c>
      <c r="E20" s="479"/>
      <c r="F20" s="538">
        <f t="shared" si="0"/>
        <v>0</v>
      </c>
    </row>
    <row r="21" spans="1:6" ht="25.5">
      <c r="A21" s="510" t="s">
        <v>133</v>
      </c>
      <c r="B21" s="336" t="s">
        <v>217</v>
      </c>
      <c r="C21" s="347" t="s">
        <v>134</v>
      </c>
      <c r="D21" s="511">
        <v>3</v>
      </c>
      <c r="E21" s="479"/>
      <c r="F21" s="538">
        <f t="shared" si="0"/>
        <v>0</v>
      </c>
    </row>
    <row r="22" spans="1:6" s="478" customFormat="1" ht="25.5">
      <c r="A22" s="510" t="s">
        <v>218</v>
      </c>
      <c r="B22" s="336" t="s">
        <v>219</v>
      </c>
      <c r="C22" s="347" t="s">
        <v>134</v>
      </c>
      <c r="D22" s="511">
        <v>3</v>
      </c>
      <c r="E22" s="480"/>
      <c r="F22" s="538">
        <f t="shared" si="0"/>
        <v>0</v>
      </c>
    </row>
    <row r="23" spans="1:6" s="478" customFormat="1" ht="25.5">
      <c r="A23" s="507" t="s">
        <v>220</v>
      </c>
      <c r="B23" s="508" t="s">
        <v>221</v>
      </c>
      <c r="C23" s="347" t="s">
        <v>134</v>
      </c>
      <c r="D23" s="511">
        <v>3</v>
      </c>
      <c r="E23" s="480"/>
      <c r="F23" s="538">
        <f t="shared" si="0"/>
        <v>0</v>
      </c>
    </row>
    <row r="24" spans="1:6" s="478" customFormat="1" ht="25.5">
      <c r="A24" s="510" t="s">
        <v>222</v>
      </c>
      <c r="B24" s="336" t="s">
        <v>223</v>
      </c>
      <c r="C24" s="347" t="s">
        <v>134</v>
      </c>
      <c r="D24" s="511">
        <v>3</v>
      </c>
      <c r="E24" s="480"/>
      <c r="F24" s="538">
        <f t="shared" si="0"/>
        <v>0</v>
      </c>
    </row>
    <row r="25" spans="1:6" s="478" customFormat="1" ht="12.75">
      <c r="A25" s="510"/>
      <c r="B25" s="512"/>
      <c r="C25" s="347"/>
      <c r="D25" s="503"/>
      <c r="E25" s="475"/>
      <c r="F25" s="536"/>
    </row>
    <row r="26" spans="1:6" ht="114.75">
      <c r="A26" s="346">
        <f>COUNT($A$1:A24)+1</f>
        <v>2</v>
      </c>
      <c r="B26" s="513" t="s">
        <v>224</v>
      </c>
      <c r="C26" s="347" t="s">
        <v>134</v>
      </c>
      <c r="D26" s="503">
        <v>15</v>
      </c>
      <c r="E26" s="475"/>
      <c r="F26" s="536">
        <f>D26*E26</f>
        <v>0</v>
      </c>
    </row>
    <row r="27" spans="1:6" s="478" customFormat="1" ht="12.75">
      <c r="A27" s="346"/>
      <c r="B27" s="514"/>
      <c r="C27" s="515"/>
      <c r="D27" s="516"/>
      <c r="E27" s="481"/>
      <c r="F27" s="539"/>
    </row>
    <row r="28" spans="1:6" ht="102">
      <c r="A28" s="346">
        <f>COUNT($A$1:A26)+1</f>
        <v>3</v>
      </c>
      <c r="B28" s="517" t="s">
        <v>225</v>
      </c>
      <c r="C28" s="347" t="s">
        <v>134</v>
      </c>
      <c r="D28" s="503">
        <v>1</v>
      </c>
      <c r="E28" s="475"/>
      <c r="F28" s="536">
        <f>D28*E28</f>
        <v>0</v>
      </c>
    </row>
    <row r="29" spans="1:6" s="476" customFormat="1" ht="12.75">
      <c r="A29" s="510"/>
      <c r="B29" s="513"/>
      <c r="C29" s="515"/>
      <c r="D29" s="516"/>
      <c r="E29" s="481"/>
      <c r="F29" s="539"/>
    </row>
    <row r="30" spans="1:6" s="476" customFormat="1" ht="12.75">
      <c r="A30" s="504" t="s">
        <v>162</v>
      </c>
      <c r="B30" s="502" t="s">
        <v>135</v>
      </c>
      <c r="C30" s="347"/>
      <c r="D30" s="503"/>
      <c r="E30" s="475"/>
      <c r="F30" s="536"/>
    </row>
    <row r="31" spans="1:6" s="476" customFormat="1" ht="63.75">
      <c r="A31" s="346">
        <f>COUNT($A$1:A30)+1</f>
        <v>4</v>
      </c>
      <c r="B31" s="30" t="s">
        <v>136</v>
      </c>
      <c r="C31" s="347"/>
      <c r="D31" s="503"/>
      <c r="E31" s="475"/>
      <c r="F31" s="536"/>
    </row>
    <row r="32" spans="1:6" s="476" customFormat="1" ht="25.5">
      <c r="A32" s="510" t="s">
        <v>137</v>
      </c>
      <c r="B32" s="30" t="s">
        <v>138</v>
      </c>
      <c r="C32" s="347" t="s">
        <v>134</v>
      </c>
      <c r="D32" s="518">
        <v>44</v>
      </c>
      <c r="E32" s="297"/>
      <c r="F32" s="540">
        <f aca="true" t="shared" si="1" ref="F32:F37">D32*E32</f>
        <v>0</v>
      </c>
    </row>
    <row r="33" spans="1:6" s="476" customFormat="1" ht="25.5">
      <c r="A33" s="510" t="s">
        <v>227</v>
      </c>
      <c r="B33" s="30" t="s">
        <v>228</v>
      </c>
      <c r="C33" s="347" t="s">
        <v>134</v>
      </c>
      <c r="D33" s="518">
        <v>15</v>
      </c>
      <c r="E33" s="297"/>
      <c r="F33" s="540">
        <f t="shared" si="1"/>
        <v>0</v>
      </c>
    </row>
    <row r="34" spans="1:6" ht="25.5">
      <c r="A34" s="510" t="s">
        <v>229</v>
      </c>
      <c r="B34" s="30" t="s">
        <v>230</v>
      </c>
      <c r="C34" s="347" t="s">
        <v>134</v>
      </c>
      <c r="D34" s="518">
        <v>5</v>
      </c>
      <c r="E34" s="297"/>
      <c r="F34" s="540">
        <f t="shared" si="1"/>
        <v>0</v>
      </c>
    </row>
    <row r="35" spans="1:6" ht="25.5">
      <c r="A35" s="510" t="s">
        <v>231</v>
      </c>
      <c r="B35" s="30" t="s">
        <v>232</v>
      </c>
      <c r="C35" s="347" t="s">
        <v>134</v>
      </c>
      <c r="D35" s="518">
        <v>2</v>
      </c>
      <c r="E35" s="297"/>
      <c r="F35" s="540">
        <f t="shared" si="1"/>
        <v>0</v>
      </c>
    </row>
    <row r="36" spans="1:6" ht="12.75">
      <c r="A36" s="510"/>
      <c r="B36" s="30"/>
      <c r="C36" s="347"/>
      <c r="D36" s="518"/>
      <c r="E36" s="297"/>
      <c r="F36" s="540"/>
    </row>
    <row r="37" spans="1:6" ht="180" customHeight="1">
      <c r="A37" s="346">
        <f>COUNT($A$1:A35)+1</f>
        <v>5</v>
      </c>
      <c r="B37" s="519" t="s">
        <v>233</v>
      </c>
      <c r="C37" s="350" t="s">
        <v>139</v>
      </c>
      <c r="D37" s="503">
        <f>6+9</f>
        <v>15</v>
      </c>
      <c r="E37" s="475"/>
      <c r="F37" s="536">
        <f t="shared" si="1"/>
        <v>0</v>
      </c>
    </row>
    <row r="38" spans="1:6" ht="12.75">
      <c r="A38" s="346"/>
      <c r="B38" s="30"/>
      <c r="C38" s="350"/>
      <c r="D38" s="503"/>
      <c r="E38" s="475"/>
      <c r="F38" s="536"/>
    </row>
    <row r="39" spans="1:6" ht="204">
      <c r="A39" s="346">
        <f>COUNT($A$1:A37)+1</f>
        <v>6</v>
      </c>
      <c r="B39" s="30" t="s">
        <v>234</v>
      </c>
      <c r="C39" s="350" t="s">
        <v>139</v>
      </c>
      <c r="D39" s="503">
        <v>10</v>
      </c>
      <c r="E39" s="475"/>
      <c r="F39" s="536">
        <f>D39*E39</f>
        <v>0</v>
      </c>
    </row>
    <row r="40" spans="1:6" s="125" customFormat="1" ht="12.75">
      <c r="A40" s="36"/>
      <c r="B40" s="30"/>
      <c r="C40" s="350"/>
      <c r="D40" s="503"/>
      <c r="E40" s="475"/>
      <c r="F40" s="536"/>
    </row>
    <row r="41" spans="1:6" ht="12.75">
      <c r="A41" s="504" t="s">
        <v>295</v>
      </c>
      <c r="B41" s="502" t="s">
        <v>140</v>
      </c>
      <c r="C41" s="347"/>
      <c r="D41" s="503"/>
      <c r="E41" s="475"/>
      <c r="F41" s="536"/>
    </row>
    <row r="42" spans="1:11" s="225" customFormat="1" ht="51">
      <c r="A42" s="346">
        <f>COUNT($A$1:A41)+1</f>
        <v>7</v>
      </c>
      <c r="B42" s="336" t="s">
        <v>141</v>
      </c>
      <c r="C42" s="347"/>
      <c r="D42" s="518"/>
      <c r="E42" s="297"/>
      <c r="F42" s="540"/>
      <c r="G42" s="316"/>
      <c r="J42" s="482"/>
      <c r="K42" s="483"/>
    </row>
    <row r="43" spans="1:11" s="225" customFormat="1" ht="25.5">
      <c r="A43" s="346" t="s">
        <v>236</v>
      </c>
      <c r="B43" s="336" t="s">
        <v>237</v>
      </c>
      <c r="C43" s="350" t="s">
        <v>134</v>
      </c>
      <c r="D43" s="518">
        <v>54</v>
      </c>
      <c r="E43" s="297"/>
      <c r="F43" s="536">
        <f>D43*E43</f>
        <v>0</v>
      </c>
      <c r="G43" s="316"/>
      <c r="J43" s="482"/>
      <c r="K43" s="483"/>
    </row>
    <row r="44" spans="1:11" s="225" customFormat="1" ht="25.5">
      <c r="A44" s="346" t="s">
        <v>238</v>
      </c>
      <c r="B44" s="336" t="s">
        <v>239</v>
      </c>
      <c r="C44" s="350" t="s">
        <v>134</v>
      </c>
      <c r="D44" s="518">
        <v>48</v>
      </c>
      <c r="E44" s="297"/>
      <c r="F44" s="536">
        <f>D44*E44</f>
        <v>0</v>
      </c>
      <c r="G44" s="316"/>
      <c r="J44" s="482"/>
      <c r="K44" s="483"/>
    </row>
    <row r="45" spans="1:11" s="225" customFormat="1" ht="25.5">
      <c r="A45" s="510" t="s">
        <v>142</v>
      </c>
      <c r="B45" s="30" t="s">
        <v>240</v>
      </c>
      <c r="C45" s="350" t="s">
        <v>134</v>
      </c>
      <c r="D45" s="503">
        <v>42</v>
      </c>
      <c r="E45" s="475"/>
      <c r="F45" s="536">
        <f>D45*E45</f>
        <v>0</v>
      </c>
      <c r="G45" s="316"/>
      <c r="J45" s="482"/>
      <c r="K45" s="483"/>
    </row>
    <row r="46" spans="1:11" s="225" customFormat="1" ht="25.5">
      <c r="A46" s="510" t="s">
        <v>241</v>
      </c>
      <c r="B46" s="520" t="s">
        <v>242</v>
      </c>
      <c r="C46" s="350" t="s">
        <v>134</v>
      </c>
      <c r="D46" s="518">
        <v>36</v>
      </c>
      <c r="E46" s="297"/>
      <c r="F46" s="536">
        <f aca="true" t="shared" si="2" ref="F46:F59">D46*E46</f>
        <v>0</v>
      </c>
      <c r="G46" s="316"/>
      <c r="J46" s="482"/>
      <c r="K46" s="483"/>
    </row>
    <row r="47" spans="1:11" s="225" customFormat="1" ht="25.5">
      <c r="A47" s="510" t="s">
        <v>243</v>
      </c>
      <c r="B47" s="520" t="s">
        <v>244</v>
      </c>
      <c r="C47" s="350" t="s">
        <v>134</v>
      </c>
      <c r="D47" s="518">
        <v>30</v>
      </c>
      <c r="E47" s="297"/>
      <c r="F47" s="536">
        <f t="shared" si="2"/>
        <v>0</v>
      </c>
      <c r="G47" s="316"/>
      <c r="J47" s="482"/>
      <c r="K47" s="483"/>
    </row>
    <row r="48" spans="1:6" s="484" customFormat="1" ht="25.5">
      <c r="A48" s="510" t="s">
        <v>245</v>
      </c>
      <c r="B48" s="520" t="s">
        <v>246</v>
      </c>
      <c r="C48" s="350" t="s">
        <v>134</v>
      </c>
      <c r="D48" s="518">
        <v>84</v>
      </c>
      <c r="E48" s="297"/>
      <c r="F48" s="536">
        <f t="shared" si="2"/>
        <v>0</v>
      </c>
    </row>
    <row r="49" spans="1:11" s="225" customFormat="1" ht="25.5">
      <c r="A49" s="510" t="s">
        <v>247</v>
      </c>
      <c r="B49" s="520" t="s">
        <v>248</v>
      </c>
      <c r="C49" s="350" t="s">
        <v>134</v>
      </c>
      <c r="D49" s="518">
        <v>66</v>
      </c>
      <c r="E49" s="297"/>
      <c r="F49" s="536">
        <f t="shared" si="2"/>
        <v>0</v>
      </c>
      <c r="G49" s="316"/>
      <c r="J49" s="482"/>
      <c r="K49" s="483"/>
    </row>
    <row r="50" spans="1:11" s="225" customFormat="1" ht="25.5">
      <c r="A50" s="510" t="s">
        <v>249</v>
      </c>
      <c r="B50" s="520" t="s">
        <v>250</v>
      </c>
      <c r="C50" s="350" t="s">
        <v>134</v>
      </c>
      <c r="D50" s="518">
        <v>54</v>
      </c>
      <c r="E50" s="297"/>
      <c r="F50" s="536">
        <f t="shared" si="2"/>
        <v>0</v>
      </c>
      <c r="G50" s="316"/>
      <c r="J50" s="482"/>
      <c r="K50" s="483"/>
    </row>
    <row r="51" spans="1:11" s="225" customFormat="1" ht="25.5">
      <c r="A51" s="510" t="s">
        <v>251</v>
      </c>
      <c r="B51" s="520" t="s">
        <v>252</v>
      </c>
      <c r="C51" s="350" t="s">
        <v>134</v>
      </c>
      <c r="D51" s="518">
        <v>84</v>
      </c>
      <c r="E51" s="297"/>
      <c r="F51" s="536">
        <f t="shared" si="2"/>
        <v>0</v>
      </c>
      <c r="G51" s="316"/>
      <c r="J51" s="482"/>
      <c r="K51" s="483"/>
    </row>
    <row r="52" spans="1:11" s="225" customFormat="1" ht="25.5">
      <c r="A52" s="510" t="s">
        <v>253</v>
      </c>
      <c r="B52" s="520" t="s">
        <v>254</v>
      </c>
      <c r="C52" s="350" t="s">
        <v>134</v>
      </c>
      <c r="D52" s="518">
        <v>60</v>
      </c>
      <c r="E52" s="297"/>
      <c r="F52" s="536">
        <f t="shared" si="2"/>
        <v>0</v>
      </c>
      <c r="G52" s="316"/>
      <c r="J52" s="482"/>
      <c r="K52" s="483"/>
    </row>
    <row r="53" spans="1:11" s="225" customFormat="1" ht="12.75">
      <c r="A53" s="510" t="s">
        <v>255</v>
      </c>
      <c r="B53" s="520" t="s">
        <v>256</v>
      </c>
      <c r="C53" s="350" t="s">
        <v>134</v>
      </c>
      <c r="D53" s="518">
        <v>78</v>
      </c>
      <c r="E53" s="297"/>
      <c r="F53" s="536">
        <f t="shared" si="2"/>
        <v>0</v>
      </c>
      <c r="G53" s="316"/>
      <c r="J53" s="482"/>
      <c r="K53" s="483"/>
    </row>
    <row r="54" spans="1:11" s="225" customFormat="1" ht="25.5">
      <c r="A54" s="510" t="s">
        <v>257</v>
      </c>
      <c r="B54" s="520" t="s">
        <v>258</v>
      </c>
      <c r="C54" s="350" t="s">
        <v>134</v>
      </c>
      <c r="D54" s="518">
        <v>90</v>
      </c>
      <c r="E54" s="297"/>
      <c r="F54" s="536">
        <f t="shared" si="2"/>
        <v>0</v>
      </c>
      <c r="G54" s="316"/>
      <c r="J54" s="482"/>
      <c r="K54" s="483"/>
    </row>
    <row r="55" spans="1:11" s="485" customFormat="1" ht="25.5">
      <c r="A55" s="510" t="s">
        <v>259</v>
      </c>
      <c r="B55" s="520" t="s">
        <v>260</v>
      </c>
      <c r="C55" s="350" t="s">
        <v>134</v>
      </c>
      <c r="D55" s="518">
        <v>72</v>
      </c>
      <c r="E55" s="297"/>
      <c r="F55" s="536">
        <f t="shared" si="2"/>
        <v>0</v>
      </c>
      <c r="G55" s="316"/>
      <c r="J55" s="482"/>
      <c r="K55" s="486"/>
    </row>
    <row r="56" spans="1:11" s="485" customFormat="1" ht="25.5">
      <c r="A56" s="510" t="s">
        <v>261</v>
      </c>
      <c r="B56" s="520" t="s">
        <v>262</v>
      </c>
      <c r="C56" s="350" t="s">
        <v>134</v>
      </c>
      <c r="D56" s="518">
        <v>60</v>
      </c>
      <c r="E56" s="297"/>
      <c r="F56" s="536">
        <f t="shared" si="2"/>
        <v>0</v>
      </c>
      <c r="G56" s="316"/>
      <c r="J56" s="482"/>
      <c r="K56" s="486"/>
    </row>
    <row r="57" spans="1:11" s="485" customFormat="1" ht="25.5">
      <c r="A57" s="510" t="s">
        <v>263</v>
      </c>
      <c r="B57" s="520" t="s">
        <v>264</v>
      </c>
      <c r="C57" s="350" t="s">
        <v>134</v>
      </c>
      <c r="D57" s="518">
        <v>90</v>
      </c>
      <c r="E57" s="297"/>
      <c r="F57" s="536">
        <f t="shared" si="2"/>
        <v>0</v>
      </c>
      <c r="G57" s="316"/>
      <c r="J57" s="482"/>
      <c r="K57" s="486"/>
    </row>
    <row r="58" spans="1:11" s="485" customFormat="1" ht="12.75">
      <c r="A58" s="510" t="s">
        <v>265</v>
      </c>
      <c r="B58" s="520" t="s">
        <v>266</v>
      </c>
      <c r="C58" s="350" t="s">
        <v>134</v>
      </c>
      <c r="D58" s="518">
        <v>66</v>
      </c>
      <c r="E58" s="297"/>
      <c r="F58" s="536">
        <f t="shared" si="2"/>
        <v>0</v>
      </c>
      <c r="G58" s="316"/>
      <c r="J58" s="482"/>
      <c r="K58" s="486"/>
    </row>
    <row r="59" spans="1:11" s="485" customFormat="1" ht="12.75">
      <c r="A59" s="510" t="s">
        <v>267</v>
      </c>
      <c r="B59" s="520" t="s">
        <v>268</v>
      </c>
      <c r="C59" s="350" t="s">
        <v>134</v>
      </c>
      <c r="D59" s="518">
        <v>60</v>
      </c>
      <c r="E59" s="297"/>
      <c r="F59" s="536">
        <f t="shared" si="2"/>
        <v>0</v>
      </c>
      <c r="G59" s="316"/>
      <c r="J59" s="482"/>
      <c r="K59" s="486"/>
    </row>
    <row r="60" spans="1:11" s="485" customFormat="1" ht="102">
      <c r="A60" s="346">
        <f>COUNT($A$1:A59)+1</f>
        <v>8</v>
      </c>
      <c r="B60" s="30" t="s">
        <v>269</v>
      </c>
      <c r="C60" s="350" t="s">
        <v>143</v>
      </c>
      <c r="D60" s="503">
        <v>180</v>
      </c>
      <c r="E60" s="475"/>
      <c r="F60" s="536">
        <f>D60*E60</f>
        <v>0</v>
      </c>
      <c r="G60" s="316"/>
      <c r="J60" s="482"/>
      <c r="K60" s="486"/>
    </row>
    <row r="61" spans="1:11" s="225" customFormat="1" ht="12.75">
      <c r="A61" s="36"/>
      <c r="B61" s="521"/>
      <c r="C61" s="347"/>
      <c r="D61" s="518"/>
      <c r="E61" s="297"/>
      <c r="F61" s="540"/>
      <c r="G61" s="316"/>
      <c r="J61" s="482"/>
      <c r="K61" s="483"/>
    </row>
    <row r="62" spans="1:11" s="225" customFormat="1" ht="12.75">
      <c r="A62" s="504" t="s">
        <v>338</v>
      </c>
      <c r="B62" s="502" t="s">
        <v>50</v>
      </c>
      <c r="C62" s="347"/>
      <c r="D62" s="503"/>
      <c r="E62" s="475"/>
      <c r="F62" s="536"/>
      <c r="G62" s="316"/>
      <c r="J62" s="482"/>
      <c r="K62" s="483"/>
    </row>
    <row r="63" spans="1:11" s="487" customFormat="1" ht="51">
      <c r="A63" s="36"/>
      <c r="B63" s="30" t="s">
        <v>144</v>
      </c>
      <c r="C63" s="347"/>
      <c r="D63" s="503"/>
      <c r="E63" s="475"/>
      <c r="F63" s="536"/>
      <c r="G63" s="316"/>
      <c r="J63" s="482"/>
      <c r="K63" s="488"/>
    </row>
    <row r="64" spans="1:11" s="489" customFormat="1" ht="12.75">
      <c r="A64" s="36"/>
      <c r="B64" s="502"/>
      <c r="C64" s="347"/>
      <c r="D64" s="503"/>
      <c r="E64" s="475"/>
      <c r="F64" s="536"/>
      <c r="G64" s="316"/>
      <c r="J64" s="482"/>
      <c r="K64" s="490"/>
    </row>
    <row r="65" spans="1:11" s="489" customFormat="1" ht="12.75">
      <c r="A65" s="346">
        <f>COUNT($A$1:A64)+1</f>
        <v>9</v>
      </c>
      <c r="B65" s="336" t="s">
        <v>145</v>
      </c>
      <c r="C65" s="350"/>
      <c r="D65" s="503"/>
      <c r="E65" s="475"/>
      <c r="F65" s="536"/>
      <c r="G65" s="316"/>
      <c r="J65" s="482"/>
      <c r="K65" s="490"/>
    </row>
    <row r="66" spans="1:11" s="487" customFormat="1" ht="25.5">
      <c r="A66" s="36"/>
      <c r="B66" s="336" t="s">
        <v>146</v>
      </c>
      <c r="C66" s="347" t="s">
        <v>51</v>
      </c>
      <c r="D66" s="518">
        <v>54</v>
      </c>
      <c r="E66" s="297"/>
      <c r="F66" s="540">
        <f>D66*E66</f>
        <v>0</v>
      </c>
      <c r="G66" s="316"/>
      <c r="J66" s="482"/>
      <c r="K66" s="488"/>
    </row>
    <row r="67" spans="1:11" s="485" customFormat="1" ht="12.75">
      <c r="A67" s="522"/>
      <c r="B67" s="523"/>
      <c r="C67" s="350"/>
      <c r="D67" s="518"/>
      <c r="E67" s="475"/>
      <c r="F67" s="536"/>
      <c r="G67" s="316"/>
      <c r="J67" s="482"/>
      <c r="K67" s="486"/>
    </row>
    <row r="68" spans="1:11" s="487" customFormat="1" ht="89.25">
      <c r="A68" s="346">
        <f>COUNT($A$1:A67)+1</f>
        <v>10</v>
      </c>
      <c r="B68" s="336" t="s">
        <v>147</v>
      </c>
      <c r="C68" s="524" t="s">
        <v>143</v>
      </c>
      <c r="D68" s="518">
        <v>1600</v>
      </c>
      <c r="E68" s="297"/>
      <c r="F68" s="540">
        <f>D68*E68</f>
        <v>0</v>
      </c>
      <c r="G68" s="316"/>
      <c r="J68" s="482"/>
      <c r="K68" s="488"/>
    </row>
    <row r="69" spans="1:11" s="487" customFormat="1" ht="12.75">
      <c r="A69" s="346"/>
      <c r="B69" s="336"/>
      <c r="C69" s="524"/>
      <c r="D69" s="518"/>
      <c r="E69" s="297"/>
      <c r="F69" s="540"/>
      <c r="G69" s="316"/>
      <c r="J69" s="482"/>
      <c r="K69" s="488"/>
    </row>
    <row r="70" spans="1:11" s="485" customFormat="1" ht="38.25">
      <c r="A70" s="346">
        <f>COUNT($A$1:A69)+1</f>
        <v>11</v>
      </c>
      <c r="B70" s="34" t="s">
        <v>270</v>
      </c>
      <c r="C70" s="525" t="s">
        <v>148</v>
      </c>
      <c r="D70" s="526">
        <v>10</v>
      </c>
      <c r="E70" s="491"/>
      <c r="F70" s="35">
        <f>+E70*D70</f>
        <v>0</v>
      </c>
      <c r="G70" s="316"/>
      <c r="J70" s="482"/>
      <c r="K70" s="486"/>
    </row>
    <row r="71" spans="1:11" s="485" customFormat="1" ht="12.75">
      <c r="A71" s="346"/>
      <c r="B71" s="34"/>
      <c r="C71" s="525"/>
      <c r="D71" s="526"/>
      <c r="E71" s="491"/>
      <c r="F71" s="35"/>
      <c r="G71" s="316"/>
      <c r="J71" s="482"/>
      <c r="K71" s="486"/>
    </row>
    <row r="72" spans="1:6" s="79" customFormat="1" ht="51">
      <c r="A72" s="346">
        <f>COUNT($A$1:A70)+1</f>
        <v>12</v>
      </c>
      <c r="B72" s="19" t="s">
        <v>151</v>
      </c>
      <c r="C72" s="347" t="s">
        <v>17</v>
      </c>
      <c r="D72" s="518">
        <v>54</v>
      </c>
      <c r="E72" s="317"/>
      <c r="F72" s="357">
        <f>D72*E72</f>
        <v>0</v>
      </c>
    </row>
    <row r="73" spans="1:11" s="485" customFormat="1" ht="12.75">
      <c r="A73" s="527"/>
      <c r="B73" s="528"/>
      <c r="C73" s="529"/>
      <c r="D73" s="530"/>
      <c r="E73" s="492"/>
      <c r="F73" s="541"/>
      <c r="G73" s="316"/>
      <c r="J73" s="482"/>
      <c r="K73" s="486"/>
    </row>
    <row r="74" spans="1:6" s="125" customFormat="1" ht="12.75">
      <c r="A74" s="172"/>
      <c r="B74" s="179" t="s">
        <v>38</v>
      </c>
      <c r="C74" s="180"/>
      <c r="D74" s="181"/>
      <c r="E74" s="139"/>
      <c r="F74" s="201"/>
    </row>
    <row r="75" spans="1:6" s="125" customFormat="1" ht="12.75">
      <c r="A75" s="182" t="s">
        <v>22</v>
      </c>
      <c r="B75" s="183" t="s">
        <v>337</v>
      </c>
      <c r="C75" s="184"/>
      <c r="D75" s="185"/>
      <c r="E75" s="139"/>
      <c r="F75" s="201">
        <f>SUM(F7:F74)</f>
        <v>0</v>
      </c>
    </row>
    <row r="76" spans="1:6" s="125" customFormat="1" ht="12.75">
      <c r="A76" s="182" t="s">
        <v>25</v>
      </c>
      <c r="B76" s="186" t="s">
        <v>65</v>
      </c>
      <c r="C76" s="180"/>
      <c r="D76" s="187"/>
      <c r="E76" s="139"/>
      <c r="F76" s="201">
        <f>SUM(F75:F75)*0.1</f>
        <v>0</v>
      </c>
    </row>
    <row r="77" spans="1:6" s="125" customFormat="1" ht="12.75">
      <c r="A77" s="188"/>
      <c r="B77" s="189" t="s">
        <v>39</v>
      </c>
      <c r="C77" s="344"/>
      <c r="D77" s="345"/>
      <c r="E77" s="318"/>
      <c r="F77" s="202">
        <f>SUM(F75:F76)</f>
        <v>0</v>
      </c>
    </row>
    <row r="78" spans="1:6" s="133" customFormat="1" ht="12.75">
      <c r="A78" s="158"/>
      <c r="B78" s="167"/>
      <c r="C78" s="178"/>
      <c r="D78" s="157"/>
      <c r="E78" s="124"/>
      <c r="F78" s="195"/>
    </row>
    <row r="79" spans="1:11" s="485" customFormat="1" ht="12.75">
      <c r="A79" s="510"/>
      <c r="B79" s="30"/>
      <c r="C79" s="350"/>
      <c r="D79" s="503"/>
      <c r="E79" s="319"/>
      <c r="F79" s="357"/>
      <c r="G79" s="316"/>
      <c r="J79" s="482"/>
      <c r="K79" s="486"/>
    </row>
    <row r="80" spans="1:11" s="485" customFormat="1" ht="12.75">
      <c r="A80" s="510"/>
      <c r="B80" s="531"/>
      <c r="C80" s="347"/>
      <c r="D80" s="518"/>
      <c r="E80" s="493"/>
      <c r="F80" s="542"/>
      <c r="G80" s="316"/>
      <c r="J80" s="482"/>
      <c r="K80" s="486"/>
    </row>
    <row r="81" spans="1:11" s="485" customFormat="1" ht="12.75">
      <c r="A81" s="36"/>
      <c r="B81" s="532"/>
      <c r="C81" s="347"/>
      <c r="D81" s="518"/>
      <c r="E81" s="493"/>
      <c r="F81" s="542"/>
      <c r="G81" s="316"/>
      <c r="J81" s="482"/>
      <c r="K81" s="486"/>
    </row>
    <row r="82" spans="1:11" s="485" customFormat="1" ht="12.75">
      <c r="A82" s="346"/>
      <c r="B82" s="30"/>
      <c r="C82" s="350"/>
      <c r="D82" s="503"/>
      <c r="E82" s="319"/>
      <c r="F82" s="357"/>
      <c r="G82" s="316"/>
      <c r="J82" s="482"/>
      <c r="K82" s="486"/>
    </row>
    <row r="83" spans="1:11" s="485" customFormat="1" ht="12.75">
      <c r="A83" s="36"/>
      <c r="B83" s="521"/>
      <c r="C83" s="347"/>
      <c r="D83" s="518"/>
      <c r="E83" s="493"/>
      <c r="F83" s="542"/>
      <c r="G83" s="316"/>
      <c r="J83" s="482"/>
      <c r="K83" s="486"/>
    </row>
    <row r="84" spans="1:11" s="485" customFormat="1" ht="12.75">
      <c r="A84" s="36"/>
      <c r="B84" s="521"/>
      <c r="C84" s="347"/>
      <c r="D84" s="518"/>
      <c r="E84" s="493"/>
      <c r="F84" s="542"/>
      <c r="G84" s="316"/>
      <c r="J84" s="482"/>
      <c r="K84" s="486"/>
    </row>
    <row r="85" spans="1:11" s="485" customFormat="1" ht="12.75">
      <c r="A85" s="36"/>
      <c r="B85" s="502"/>
      <c r="C85" s="347"/>
      <c r="D85" s="503"/>
      <c r="E85" s="319"/>
      <c r="F85" s="357"/>
      <c r="G85" s="316"/>
      <c r="J85" s="482"/>
      <c r="K85" s="486"/>
    </row>
    <row r="86" spans="1:11" s="485" customFormat="1" ht="12.75">
      <c r="A86" s="36"/>
      <c r="B86" s="30"/>
      <c r="C86" s="347"/>
      <c r="D86" s="503"/>
      <c r="E86" s="319"/>
      <c r="F86" s="357"/>
      <c r="G86" s="316"/>
      <c r="J86" s="482"/>
      <c r="K86" s="486"/>
    </row>
    <row r="87" spans="1:11" s="485" customFormat="1" ht="12.75">
      <c r="A87" s="36"/>
      <c r="B87" s="502"/>
      <c r="C87" s="347"/>
      <c r="D87" s="503"/>
      <c r="E87" s="319"/>
      <c r="F87" s="357"/>
      <c r="G87" s="316"/>
      <c r="J87" s="482"/>
      <c r="K87" s="486"/>
    </row>
    <row r="88" spans="1:11" s="485" customFormat="1" ht="12.75">
      <c r="A88" s="346"/>
      <c r="B88" s="336"/>
      <c r="C88" s="350"/>
      <c r="D88" s="503"/>
      <c r="E88" s="319"/>
      <c r="F88" s="357"/>
      <c r="G88" s="316"/>
      <c r="J88" s="482"/>
      <c r="K88" s="486"/>
    </row>
    <row r="89" spans="1:11" s="485" customFormat="1" ht="12.75">
      <c r="A89" s="36"/>
      <c r="B89" s="336"/>
      <c r="C89" s="347"/>
      <c r="D89" s="518"/>
      <c r="E89" s="493"/>
      <c r="F89" s="542"/>
      <c r="G89" s="316"/>
      <c r="J89" s="482"/>
      <c r="K89" s="486"/>
    </row>
    <row r="90" spans="1:11" s="485" customFormat="1" ht="12.75">
      <c r="A90" s="522"/>
      <c r="B90" s="523"/>
      <c r="C90" s="350"/>
      <c r="D90" s="518"/>
      <c r="E90" s="319"/>
      <c r="F90" s="357"/>
      <c r="G90" s="316"/>
      <c r="J90" s="482"/>
      <c r="K90" s="486"/>
    </row>
    <row r="91" spans="1:11" s="485" customFormat="1" ht="12.75">
      <c r="A91" s="346"/>
      <c r="B91" s="336"/>
      <c r="C91" s="524"/>
      <c r="D91" s="518"/>
      <c r="E91" s="493"/>
      <c r="F91" s="542"/>
      <c r="G91" s="316"/>
      <c r="J91" s="482"/>
      <c r="K91" s="486"/>
    </row>
    <row r="92" spans="1:11" s="485" customFormat="1" ht="12.75">
      <c r="A92" s="522"/>
      <c r="B92" s="533"/>
      <c r="C92" s="350"/>
      <c r="D92" s="518"/>
      <c r="E92" s="319"/>
      <c r="F92" s="357"/>
      <c r="G92" s="316"/>
      <c r="J92" s="482"/>
      <c r="K92" s="486"/>
    </row>
    <row r="93" spans="1:11" s="485" customFormat="1" ht="12.75">
      <c r="A93" s="522"/>
      <c r="B93" s="533"/>
      <c r="C93" s="350"/>
      <c r="D93" s="518"/>
      <c r="E93" s="319"/>
      <c r="F93" s="357"/>
      <c r="G93" s="316"/>
      <c r="J93" s="482"/>
      <c r="K93" s="486"/>
    </row>
    <row r="94" spans="1:11" s="485" customFormat="1" ht="12.75">
      <c r="A94" s="36"/>
      <c r="B94" s="502"/>
      <c r="C94" s="347"/>
      <c r="D94" s="503"/>
      <c r="E94" s="319"/>
      <c r="F94" s="357"/>
      <c r="G94" s="316"/>
      <c r="J94" s="482"/>
      <c r="K94" s="486"/>
    </row>
    <row r="95" spans="1:11" s="485" customFormat="1" ht="12.75">
      <c r="A95" s="346"/>
      <c r="B95" s="336"/>
      <c r="C95" s="524"/>
      <c r="D95" s="518"/>
      <c r="E95" s="493"/>
      <c r="F95" s="542"/>
      <c r="G95" s="316"/>
      <c r="J95" s="482"/>
      <c r="K95" s="486"/>
    </row>
    <row r="96" spans="1:11" s="485" customFormat="1" ht="12.75">
      <c r="A96" s="534"/>
      <c r="B96" s="336"/>
      <c r="C96" s="347"/>
      <c r="D96" s="518"/>
      <c r="E96" s="493"/>
      <c r="F96" s="542"/>
      <c r="G96" s="316"/>
      <c r="J96" s="482"/>
      <c r="K96" s="486"/>
    </row>
  </sheetData>
  <sheetProtection password="C791" sheet="1" formatColumns="0"/>
  <printOptions/>
  <pageMargins left="0.984251968503937" right="0.3937007874015748" top="1.2598425196850394" bottom="0.7874015748031497" header="0.5118110236220472" footer="0.3937007874015748"/>
  <pageSetup horizontalDpi="600" verticalDpi="600" orientation="portrait" paperSize="9" r:id="rId1"/>
  <headerFooter>
    <oddHeader>&amp;L&amp;8&amp;F</oddHeader>
    <oddFooter>&amp;R&amp;8&amp;P/&amp;N</oddFooter>
  </headerFooter>
  <rowBreaks count="1" manualBreakCount="1">
    <brk id="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PROTIM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OBJEKT</dc:title>
  <dc:subject>POPIS PGD</dc:subject>
  <dc:creator>Katarina TURK</dc:creator>
  <cp:keywords/>
  <dc:description/>
  <cp:lastModifiedBy>Katarina TURK</cp:lastModifiedBy>
  <cp:lastPrinted>2020-01-08T09:47:54Z</cp:lastPrinted>
  <dcterms:created xsi:type="dcterms:W3CDTF">2000-06-15T13:25:55Z</dcterms:created>
  <dcterms:modified xsi:type="dcterms:W3CDTF">2020-01-21T07:06:29Z</dcterms:modified>
  <cp:category/>
  <cp:version/>
  <cp:contentType/>
  <cp:contentStatus/>
</cp:coreProperties>
</file>